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２０２４年_文京陸上_01_準備\20240416_区民大会_要項\"/>
    </mc:Choice>
  </mc:AlternateContent>
  <bookViews>
    <workbookView xWindow="0" yWindow="0" windowWidth="20490" windowHeight="7770" activeTab="1"/>
  </bookViews>
  <sheets>
    <sheet name="注意事項" sheetId="3" r:id="rId1"/>
    <sheet name="申込一覧票" sheetId="1" r:id="rId2"/>
    <sheet name="R" sheetId="4" r:id="rId3"/>
  </sheets>
  <definedNames>
    <definedName name="_xlnm.Print_Area" localSheetId="1">申込一覧票!$A$1:$V$76</definedName>
    <definedName name="_xlnm.Print_Titles" localSheetId="1">申込一覧票!$1:$8</definedName>
  </definedNames>
  <calcPr calcId="152511"/>
</workbook>
</file>

<file path=xl/calcChain.xml><?xml version="1.0" encoding="utf-8"?>
<calcChain xmlns="http://schemas.openxmlformats.org/spreadsheetml/2006/main">
  <c r="T4" i="1" l="1"/>
  <c r="X10" i="1" l="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9" i="1" l="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9" i="1"/>
  <c r="X1" i="1" l="1"/>
  <c r="W1" i="1"/>
  <c r="F6" i="1"/>
  <c r="I10" i="1"/>
  <c r="Y9" i="1"/>
  <c r="Y26" i="1"/>
  <c r="Y46" i="1"/>
  <c r="Y60" i="1"/>
  <c r="Y10" i="1"/>
  <c r="Y11" i="1"/>
  <c r="Y12" i="1"/>
  <c r="Y13" i="1"/>
  <c r="Y14" i="1"/>
  <c r="Y15" i="1"/>
  <c r="Y16" i="1"/>
  <c r="Y17" i="1"/>
  <c r="Y18" i="1"/>
  <c r="Y19" i="1"/>
  <c r="Y20" i="1"/>
  <c r="Y21" i="1"/>
  <c r="Y22" i="1"/>
  <c r="Y23" i="1"/>
  <c r="Y24" i="1"/>
  <c r="Y25" i="1"/>
  <c r="Y27" i="1"/>
  <c r="Y28" i="1"/>
  <c r="Y29" i="1"/>
  <c r="Y30" i="1"/>
  <c r="Y31" i="1"/>
  <c r="Y32" i="1"/>
  <c r="Y33" i="1"/>
  <c r="Y34" i="1"/>
  <c r="Y35" i="1"/>
  <c r="Y36" i="1"/>
  <c r="Y37" i="1"/>
  <c r="Y38" i="1"/>
  <c r="Y39" i="1"/>
  <c r="Y40" i="1"/>
  <c r="Y41" i="1"/>
  <c r="Y42" i="1"/>
  <c r="Y43" i="1"/>
  <c r="Y44" i="1"/>
  <c r="Y45" i="1"/>
  <c r="Y47" i="1"/>
  <c r="Y48" i="1"/>
  <c r="Y49" i="1"/>
  <c r="Y50" i="1"/>
  <c r="Y51" i="1"/>
  <c r="Y52" i="1"/>
  <c r="Y53" i="1"/>
  <c r="Y54" i="1"/>
  <c r="Y55" i="1"/>
  <c r="Y56" i="1"/>
  <c r="Y57" i="1"/>
  <c r="Y58" i="1"/>
  <c r="Y59" i="1"/>
  <c r="Y61" i="1"/>
  <c r="Y62" i="1"/>
  <c r="Y63" i="1"/>
  <c r="Y64" i="1"/>
  <c r="Y65" i="1"/>
  <c r="Y66" i="1"/>
  <c r="Y67" i="1"/>
  <c r="Y68" i="1"/>
  <c r="Y69" i="1"/>
  <c r="Y70" i="1"/>
  <c r="Y71" i="1"/>
  <c r="Y72" i="1"/>
  <c r="Y73"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O22" i="4"/>
  <c r="D14" i="4" s="1"/>
  <c r="O23" i="4"/>
  <c r="D15" i="4" s="1"/>
  <c r="O24" i="4"/>
  <c r="G16" i="4" s="1"/>
  <c r="O25" i="4"/>
  <c r="F17" i="4" s="1"/>
  <c r="O26" i="4"/>
  <c r="P18" i="4" s="1"/>
  <c r="O27" i="4"/>
  <c r="G19" i="4" s="1"/>
  <c r="O28" i="4"/>
  <c r="F20" i="4" s="1"/>
  <c r="O21" i="4"/>
  <c r="F13" i="4" s="1"/>
  <c r="AD28" i="4"/>
  <c r="AE20" i="4" s="1"/>
  <c r="AA28" i="4"/>
  <c r="AA20" i="4" s="1"/>
  <c r="M20" i="4" s="1"/>
  <c r="X28" i="4"/>
  <c r="X20" i="4" s="1"/>
  <c r="L20" i="4" s="1"/>
  <c r="U28" i="4"/>
  <c r="V20" i="4" s="1"/>
  <c r="R28" i="4"/>
  <c r="R20" i="4" s="1"/>
  <c r="J20" i="4" s="1"/>
  <c r="AD27" i="4"/>
  <c r="AF19" i="4" s="1"/>
  <c r="AA27" i="4"/>
  <c r="AC19" i="4" s="1"/>
  <c r="X27" i="4"/>
  <c r="Z19" i="4" s="1"/>
  <c r="U27" i="4"/>
  <c r="W19" i="4" s="1"/>
  <c r="R27" i="4"/>
  <c r="R19" i="4" s="1"/>
  <c r="J19" i="4" s="1"/>
  <c r="AD26" i="4"/>
  <c r="AE18" i="4" s="1"/>
  <c r="AA26" i="4"/>
  <c r="AB18" i="4" s="1"/>
  <c r="X26" i="4"/>
  <c r="Y18" i="4" s="1"/>
  <c r="U26" i="4"/>
  <c r="V18" i="4" s="1"/>
  <c r="R26" i="4"/>
  <c r="R18" i="4" s="1"/>
  <c r="J18" i="4" s="1"/>
  <c r="AD25" i="4"/>
  <c r="AD17" i="4" s="1"/>
  <c r="N17" i="4" s="1"/>
  <c r="AA25" i="4"/>
  <c r="AA17" i="4" s="1"/>
  <c r="M17" i="4" s="1"/>
  <c r="X25" i="4"/>
  <c r="Z17" i="4" s="1"/>
  <c r="U25" i="4"/>
  <c r="W17" i="4" s="1"/>
  <c r="R25" i="4"/>
  <c r="S17" i="4" s="1"/>
  <c r="AD24" i="4"/>
  <c r="AF16" i="4" s="1"/>
  <c r="AA24" i="4"/>
  <c r="AB16" i="4" s="1"/>
  <c r="X24" i="4"/>
  <c r="X16" i="4" s="1"/>
  <c r="L16" i="4" s="1"/>
  <c r="U24" i="4"/>
  <c r="V16" i="4" s="1"/>
  <c r="R24" i="4"/>
  <c r="S16" i="4" s="1"/>
  <c r="AD23" i="4"/>
  <c r="AE15" i="4" s="1"/>
  <c r="AA23" i="4"/>
  <c r="AB15" i="4" s="1"/>
  <c r="X23" i="4"/>
  <c r="Y15" i="4" s="1"/>
  <c r="U23" i="4"/>
  <c r="U15" i="4" s="1"/>
  <c r="K15" i="4" s="1"/>
  <c r="R23" i="4"/>
  <c r="T15" i="4" s="1"/>
  <c r="AD22" i="4"/>
  <c r="AE14" i="4" s="1"/>
  <c r="AA22" i="4"/>
  <c r="AC14" i="4" s="1"/>
  <c r="X22" i="4"/>
  <c r="X14" i="4" s="1"/>
  <c r="L14" i="4" s="1"/>
  <c r="U22" i="4"/>
  <c r="V14" i="4" s="1"/>
  <c r="R22" i="4"/>
  <c r="S14" i="4" s="1"/>
  <c r="AD21" i="4"/>
  <c r="AD13" i="4" s="1"/>
  <c r="N13" i="4" s="1"/>
  <c r="AA21" i="4"/>
  <c r="AC13" i="4" s="1"/>
  <c r="X21" i="4"/>
  <c r="Y13" i="4" s="1"/>
  <c r="U21" i="4"/>
  <c r="U13" i="4" s="1"/>
  <c r="K13" i="4" s="1"/>
  <c r="R21" i="4"/>
  <c r="T13" i="4" s="1"/>
  <c r="I14" i="1"/>
  <c r="J14" i="1"/>
  <c r="J16" i="1"/>
  <c r="Z9" i="1"/>
  <c r="I9"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J10" i="1"/>
  <c r="J11" i="1"/>
  <c r="J12" i="1"/>
  <c r="J13" i="1"/>
  <c r="J15"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I15" i="1"/>
  <c r="I13" i="1"/>
  <c r="I19" i="1"/>
  <c r="I25" i="1"/>
  <c r="I29" i="1"/>
  <c r="I11"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I34" i="1"/>
  <c r="I35" i="1"/>
  <c r="I36" i="1"/>
  <c r="I37" i="1"/>
  <c r="I38" i="1"/>
  <c r="I39" i="1"/>
  <c r="I40" i="1"/>
  <c r="I41" i="1"/>
  <c r="I42" i="1"/>
  <c r="I43" i="1"/>
  <c r="I44" i="1"/>
  <c r="I45" i="1"/>
  <c r="Z10" i="1"/>
  <c r="I33" i="1"/>
  <c r="I32" i="1"/>
  <c r="I31" i="1"/>
  <c r="I30" i="1"/>
  <c r="I28" i="1"/>
  <c r="I27" i="1"/>
  <c r="I26" i="1"/>
  <c r="I24" i="1"/>
  <c r="I23" i="1"/>
  <c r="I22" i="1"/>
  <c r="I21" i="1"/>
  <c r="I20" i="1"/>
  <c r="I18" i="1"/>
  <c r="I17" i="1"/>
  <c r="I16" i="1"/>
  <c r="I12" i="1"/>
  <c r="R13" i="4"/>
  <c r="J13" i="4" s="1"/>
  <c r="U20" i="4"/>
  <c r="K20" i="4" s="1"/>
  <c r="V17" i="4"/>
  <c r="AD16" i="4"/>
  <c r="N16" i="4" s="1"/>
  <c r="P13" i="4"/>
  <c r="T17" i="4"/>
  <c r="C20" i="4"/>
  <c r="O13" i="4"/>
  <c r="I13" i="4" s="1"/>
  <c r="Z16" i="4"/>
  <c r="Y16" i="4"/>
  <c r="AD18" i="4"/>
  <c r="N18" i="4" s="1"/>
  <c r="Y20" i="4"/>
  <c r="D16" i="4"/>
  <c r="AF13" i="4"/>
  <c r="AE13" i="4"/>
  <c r="W16" i="4"/>
  <c r="D19" i="4" l="1"/>
  <c r="AD19" i="4"/>
  <c r="N19" i="4" s="1"/>
  <c r="Y17" i="4"/>
  <c r="O19" i="4"/>
  <c r="I19" i="4" s="1"/>
  <c r="P19" i="4"/>
  <c r="AE19" i="4"/>
  <c r="X17" i="4"/>
  <c r="L17" i="4" s="1"/>
  <c r="T1" i="1"/>
  <c r="G15" i="4"/>
  <c r="W18" i="4"/>
  <c r="S19" i="4"/>
  <c r="Z20" i="4"/>
  <c r="F16" i="4"/>
  <c r="AF18" i="4"/>
  <c r="U17" i="4"/>
  <c r="K17" i="4" s="1"/>
  <c r="AB19" i="4"/>
  <c r="P15" i="4"/>
  <c r="AC16" i="4"/>
  <c r="AB20" i="4"/>
  <c r="H15" i="4"/>
  <c r="F19" i="4"/>
  <c r="C15" i="4"/>
  <c r="X13" i="4"/>
  <c r="L13" i="4" s="1"/>
  <c r="C19" i="4"/>
  <c r="U14" i="4"/>
  <c r="K14" i="4" s="1"/>
  <c r="W14" i="4"/>
  <c r="F15" i="4"/>
  <c r="T19" i="4"/>
  <c r="Q15" i="4"/>
  <c r="AF15" i="4"/>
  <c r="H19" i="4"/>
  <c r="Z13" i="4"/>
  <c r="Q19" i="4"/>
  <c r="U18" i="4"/>
  <c r="K18" i="4" s="1"/>
  <c r="AC20" i="4"/>
  <c r="O15" i="4"/>
  <c r="I15" i="4" s="1"/>
  <c r="AA16" i="4"/>
  <c r="M16" i="4" s="1"/>
  <c r="AE16" i="4"/>
  <c r="H14" i="4"/>
  <c r="H18" i="4"/>
  <c r="AA14" i="4"/>
  <c r="M14" i="4" s="1"/>
  <c r="Z15" i="4"/>
  <c r="AB14" i="4"/>
  <c r="R17" i="4"/>
  <c r="J17" i="4" s="1"/>
  <c r="S13" i="4"/>
  <c r="U16" i="4"/>
  <c r="K16" i="4" s="1"/>
  <c r="X15" i="4"/>
  <c r="L15" i="4" s="1"/>
  <c r="T2" i="1"/>
  <c r="R15" i="4"/>
  <c r="J15" i="4" s="1"/>
  <c r="C14" i="4"/>
  <c r="AB13" i="4"/>
  <c r="X18" i="4"/>
  <c r="L18" i="4" s="1"/>
  <c r="S15" i="4"/>
  <c r="AA13" i="4"/>
  <c r="M13" i="4" s="1"/>
  <c r="Y14" i="4"/>
  <c r="AC17" i="4"/>
  <c r="AD15" i="4"/>
  <c r="N15" i="4" s="1"/>
  <c r="Z14" i="4"/>
  <c r="AB17" i="4"/>
  <c r="D13" i="4"/>
  <c r="AM15" i="4" s="1"/>
  <c r="G13" i="4"/>
  <c r="H13" i="4"/>
  <c r="Q17" i="4"/>
  <c r="AE17" i="4"/>
  <c r="AF17" i="4"/>
  <c r="R16" i="4"/>
  <c r="J16" i="4" s="1"/>
  <c r="C13" i="4"/>
  <c r="D17" i="4"/>
  <c r="AL17" i="4" s="1"/>
  <c r="AC18" i="4"/>
  <c r="AA18" i="4"/>
  <c r="M18" i="4" s="1"/>
  <c r="R14" i="4"/>
  <c r="J14" i="4" s="1"/>
  <c r="Q13" i="4"/>
  <c r="O17" i="4"/>
  <c r="I17" i="4" s="1"/>
  <c r="P17" i="4"/>
  <c r="G17" i="4"/>
  <c r="X19" i="4"/>
  <c r="L19" i="4" s="1"/>
  <c r="C17" i="4"/>
  <c r="W20" i="4"/>
  <c r="H17" i="4"/>
  <c r="Y19" i="4"/>
  <c r="V15" i="4"/>
  <c r="AL15" i="4"/>
  <c r="C16" i="4"/>
  <c r="P16" i="4"/>
  <c r="F14" i="4"/>
  <c r="AD14" i="4"/>
  <c r="N14" i="4" s="1"/>
  <c r="P20" i="4"/>
  <c r="AF20" i="4"/>
  <c r="O20" i="4"/>
  <c r="I20" i="4" s="1"/>
  <c r="V13" i="4"/>
  <c r="F18" i="4"/>
  <c r="T16" i="4"/>
  <c r="T14" i="4"/>
  <c r="S18" i="4"/>
  <c r="AA15" i="4"/>
  <c r="M15" i="4" s="1"/>
  <c r="AL16" i="4"/>
  <c r="T20" i="4"/>
  <c r="O14" i="4"/>
  <c r="I14" i="4" s="1"/>
  <c r="O16" i="4"/>
  <c r="I16" i="4" s="1"/>
  <c r="AF14" i="4"/>
  <c r="H20" i="4"/>
  <c r="D20" i="4"/>
  <c r="U19" i="4"/>
  <c r="K19" i="4" s="1"/>
  <c r="V19" i="4"/>
  <c r="T18" i="4"/>
  <c r="Q20" i="4"/>
  <c r="Q18" i="4"/>
  <c r="G18" i="4"/>
  <c r="W13" i="4"/>
  <c r="D18" i="4"/>
  <c r="W15" i="4"/>
  <c r="AD20" i="4"/>
  <c r="N20" i="4" s="1"/>
  <c r="S20" i="4"/>
  <c r="P14" i="4"/>
  <c r="G14" i="4"/>
  <c r="Q16" i="4"/>
  <c r="C18" i="4"/>
  <c r="Z18" i="4"/>
  <c r="G20" i="4"/>
  <c r="AA19" i="4"/>
  <c r="M19" i="4" s="1"/>
  <c r="O18" i="4"/>
  <c r="I18" i="4" s="1"/>
  <c r="H16" i="4"/>
  <c r="Q14" i="4"/>
  <c r="AC15" i="4"/>
  <c r="AM13" i="4" l="1"/>
  <c r="AL13" i="4"/>
  <c r="AL14" i="4"/>
  <c r="AM16" i="4"/>
  <c r="AM19" i="4"/>
  <c r="AM14" i="4"/>
  <c r="AM17" i="4"/>
  <c r="AL20" i="4"/>
  <c r="AM12" i="4"/>
  <c r="AK20" i="4" s="1"/>
  <c r="AL18" i="4"/>
  <c r="AM18" i="4"/>
  <c r="AM20" i="4"/>
  <c r="AL19" i="4"/>
  <c r="AL12" i="4"/>
  <c r="AK14" i="4" l="1"/>
  <c r="AK17" i="4"/>
  <c r="AK19" i="4"/>
  <c r="AK16" i="4"/>
  <c r="AK13" i="4"/>
  <c r="AK18" i="4"/>
  <c r="AK15" i="4"/>
  <c r="AJ19" i="4"/>
  <c r="AJ13" i="4"/>
  <c r="AI13" i="4" s="1"/>
  <c r="AH13" i="4" s="1"/>
  <c r="E13" i="4" s="1"/>
  <c r="AJ15" i="4"/>
  <c r="AJ16" i="4"/>
  <c r="AJ17" i="4"/>
  <c r="AJ14" i="4"/>
  <c r="AI14" i="4" s="1"/>
  <c r="AH14" i="4" s="1"/>
  <c r="E14" i="4" s="1"/>
  <c r="AJ20" i="4"/>
  <c r="AI20" i="4" s="1"/>
  <c r="AH20" i="4" s="1"/>
  <c r="E20" i="4" s="1"/>
  <c r="AJ18" i="4"/>
  <c r="AI17" i="4" l="1"/>
  <c r="AH17" i="4" s="1"/>
  <c r="E17" i="4" s="1"/>
  <c r="AI19" i="4"/>
  <c r="AH19" i="4" s="1"/>
  <c r="E19" i="4" s="1"/>
  <c r="AI16" i="4"/>
  <c r="AH16" i="4" s="1"/>
  <c r="E16" i="4" s="1"/>
  <c r="AI18" i="4"/>
  <c r="AH18" i="4" s="1"/>
  <c r="E18" i="4" s="1"/>
  <c r="AI15" i="4"/>
  <c r="AH15" i="4" s="1"/>
  <c r="E15" i="4" s="1"/>
</calcChain>
</file>

<file path=xl/comments1.xml><?xml version="1.0" encoding="utf-8"?>
<comments xmlns="http://schemas.openxmlformats.org/spreadsheetml/2006/main">
  <authors>
    <author>教務</author>
    <author>Mitsuhashi</author>
    <author>TM</author>
  </authors>
  <commentList>
    <comment ref="D1" authorId="0" shapeId="0">
      <text>
        <r>
          <rPr>
            <b/>
            <sz val="9"/>
            <color indexed="81"/>
            <rFont val="ＭＳ Ｐゴシック"/>
            <family val="3"/>
            <charset val="128"/>
          </rPr>
          <t>団体の正式名称を入力してください。</t>
        </r>
        <r>
          <rPr>
            <sz val="9"/>
            <color indexed="81"/>
            <rFont val="ＭＳ Ｐゴシック"/>
            <family val="3"/>
            <charset val="128"/>
          </rPr>
          <t xml:space="preserve">
</t>
        </r>
      </text>
    </comment>
    <comment ref="D2" authorId="0" shapeId="0">
      <text>
        <r>
          <rPr>
            <b/>
            <sz val="9"/>
            <color indexed="81"/>
            <rFont val="ＭＳ Ｐゴシック"/>
            <family val="3"/>
            <charset val="128"/>
          </rPr>
          <t xml:space="preserve">なるべく全角６文字以内で入力してください。
高校は"高"、大学は"大"を必ずつけてください。
</t>
        </r>
        <r>
          <rPr>
            <b/>
            <sz val="9"/>
            <color indexed="10"/>
            <rFont val="ＭＳ Ｐゴシック"/>
            <family val="3"/>
            <charset val="128"/>
          </rPr>
          <t>ただし、中学は"中"をつけないでください。</t>
        </r>
        <r>
          <rPr>
            <sz val="9"/>
            <color indexed="81"/>
            <rFont val="ＭＳ Ｐゴシック"/>
            <family val="3"/>
            <charset val="128"/>
          </rPr>
          <t xml:space="preserve">
</t>
        </r>
      </text>
    </comment>
    <comment ref="T3" authorId="0" shapeId="0">
      <text>
        <r>
          <rPr>
            <b/>
            <sz val="9"/>
            <color indexed="81"/>
            <rFont val="ＭＳ Ｐゴシック"/>
            <family val="3"/>
            <charset val="128"/>
          </rPr>
          <t>この欄は記入不要です。
プログラムは、当日販売する予定です。
大会前の「競技者注意事項」をご覧ください。</t>
        </r>
      </text>
    </comment>
    <comment ref="F6" authorId="1" shapeId="0">
      <text>
        <r>
          <rPr>
            <sz val="9"/>
            <color indexed="81"/>
            <rFont val="ＭＳ Ｐゴシック"/>
            <family val="3"/>
            <charset val="128"/>
          </rPr>
          <t xml:space="preserve">ここは自動的に入力されるので、手動では入力しないでください。
</t>
        </r>
      </text>
    </comment>
    <comment ref="S6" authorId="2" shapeId="0">
      <text>
        <r>
          <rPr>
            <sz val="9"/>
            <color indexed="81"/>
            <rFont val="ＭＳ Ｐゴシック"/>
            <family val="3"/>
            <charset val="128"/>
          </rPr>
          <t xml:space="preserve">リレーの入力は
各チーム1,2,3,4,5,6のうち
必ず1から始めてください。
</t>
        </r>
      </text>
    </comment>
    <comment ref="I9" authorId="1" shapeId="0">
      <text>
        <r>
          <rPr>
            <b/>
            <sz val="9"/>
            <color indexed="81"/>
            <rFont val="ＭＳ Ｐゴシック"/>
            <family val="3"/>
            <charset val="128"/>
          </rPr>
          <t>ここには、上段左の
「団体略称」が自動的に入ります。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<sst xmlns="http://schemas.openxmlformats.org/spreadsheetml/2006/main" count="727" uniqueCount="392">
  <si>
    <t>No.</t>
    <phoneticPr fontId="2"/>
  </si>
  <si>
    <t>姓</t>
    <rPh sb="0" eb="1">
      <t>セイ</t>
    </rPh>
    <phoneticPr fontId="2"/>
  </si>
  <si>
    <t>名</t>
    <rPh sb="0" eb="1">
      <t>メイ</t>
    </rPh>
    <phoneticPr fontId="2"/>
  </si>
  <si>
    <t>ﾌﾘｶﾞﾅ（姓）</t>
    <rPh sb="6" eb="7">
      <t>セイ</t>
    </rPh>
    <phoneticPr fontId="2"/>
  </si>
  <si>
    <t>ﾌﾘｶﾞﾅ（名）</t>
    <rPh sb="6" eb="7">
      <t>メイ</t>
    </rPh>
    <phoneticPr fontId="2"/>
  </si>
  <si>
    <t>性別</t>
    <rPh sb="0" eb="2">
      <t>セイベツ</t>
    </rPh>
    <phoneticPr fontId="2"/>
  </si>
  <si>
    <t>所属</t>
    <rPh sb="0" eb="2">
      <t>ショゾク</t>
    </rPh>
    <phoneticPr fontId="2"/>
  </si>
  <si>
    <t>m</t>
    <phoneticPr fontId="2"/>
  </si>
  <si>
    <t>資格記録</t>
    <rPh sb="0" eb="2">
      <t>シカク</t>
    </rPh>
    <rPh sb="2" eb="4">
      <t>キロク</t>
    </rPh>
    <phoneticPr fontId="2"/>
  </si>
  <si>
    <t>分</t>
    <rPh sb="0" eb="1">
      <t>フン</t>
    </rPh>
    <phoneticPr fontId="2"/>
  </si>
  <si>
    <t>秒</t>
    <rPh sb="0" eb="1">
      <t>ビョウ</t>
    </rPh>
    <phoneticPr fontId="2"/>
  </si>
  <si>
    <t>学年</t>
    <rPh sb="0" eb="2">
      <t>ガクネン</t>
    </rPh>
    <phoneticPr fontId="2"/>
  </si>
  <si>
    <t>男</t>
    <rPh sb="0" eb="1">
      <t>オトコ</t>
    </rPh>
    <phoneticPr fontId="2"/>
  </si>
  <si>
    <t>女</t>
    <rPh sb="0" eb="1">
      <t>オンナ</t>
    </rPh>
    <phoneticPr fontId="2"/>
  </si>
  <si>
    <t>中学</t>
    <rPh sb="0" eb="2">
      <t>チュウガク</t>
    </rPh>
    <phoneticPr fontId="2"/>
  </si>
  <si>
    <t>高校</t>
    <rPh sb="0" eb="2">
      <t>コウコウ</t>
    </rPh>
    <phoneticPr fontId="2"/>
  </si>
  <si>
    <t>一般</t>
    <rPh sb="0" eb="2">
      <t>イッパン</t>
    </rPh>
    <phoneticPr fontId="2"/>
  </si>
  <si>
    <t>高1</t>
    <rPh sb="0" eb="1">
      <t>コウ</t>
    </rPh>
    <phoneticPr fontId="2"/>
  </si>
  <si>
    <t>高2</t>
    <rPh sb="0" eb="1">
      <t>コウ</t>
    </rPh>
    <phoneticPr fontId="2"/>
  </si>
  <si>
    <t>高3</t>
    <rPh sb="0" eb="1">
      <t>コウ</t>
    </rPh>
    <phoneticPr fontId="2"/>
  </si>
  <si>
    <t>太郎</t>
    <rPh sb="0" eb="2">
      <t>タロウ</t>
    </rPh>
    <phoneticPr fontId="2"/>
  </si>
  <si>
    <t>連絡責任者</t>
    <rPh sb="0" eb="2">
      <t>レンラク</t>
    </rPh>
    <rPh sb="2" eb="5">
      <t>セキニンシャ</t>
    </rPh>
    <phoneticPr fontId="2"/>
  </si>
  <si>
    <t>代表者氏名</t>
    <rPh sb="0" eb="3">
      <t>ダイヒョウシャ</t>
    </rPh>
    <rPh sb="3" eb="5">
      <t>シメイ</t>
    </rPh>
    <phoneticPr fontId="2"/>
  </si>
  <si>
    <t>電話</t>
    <rPh sb="0" eb="2">
      <t>デンワ</t>
    </rPh>
    <phoneticPr fontId="2"/>
  </si>
  <si>
    <t>個人種目</t>
    <rPh sb="0" eb="2">
      <t>コジン</t>
    </rPh>
    <rPh sb="2" eb="4">
      <t>シュモク</t>
    </rPh>
    <phoneticPr fontId="2"/>
  </si>
  <si>
    <t>足りないときはもう1つファイルを作成してください。</t>
    <rPh sb="0" eb="1">
      <t>タ</t>
    </rPh>
    <rPh sb="16" eb="18">
      <t>サクセイ</t>
    </rPh>
    <phoneticPr fontId="2"/>
  </si>
  <si>
    <t>その際、ファイルには所属名（略称）の後に１．２と番号をつけてください。</t>
    <rPh sb="2" eb="3">
      <t>サイ</t>
    </rPh>
    <rPh sb="18" eb="19">
      <t>アト</t>
    </rPh>
    <rPh sb="24" eb="26">
      <t>バンゴウ</t>
    </rPh>
    <phoneticPr fontId="2"/>
  </si>
  <si>
    <t>＊　送信状況を確認するために、"開封メッセージの要求"をメールに添付すると受信されたかどうかがわかります。</t>
    <rPh sb="2" eb="4">
      <t>ソウシン</t>
    </rPh>
    <rPh sb="4" eb="6">
      <t>ジョウキョウ</t>
    </rPh>
    <rPh sb="7" eb="9">
      <t>カクニン</t>
    </rPh>
    <rPh sb="16" eb="18">
      <t>カイフウ</t>
    </rPh>
    <rPh sb="24" eb="26">
      <t>ヨウキュウ</t>
    </rPh>
    <rPh sb="32" eb="34">
      <t>テンプ</t>
    </rPh>
    <rPh sb="37" eb="39">
      <t>ジュシン</t>
    </rPh>
    <phoneticPr fontId="2"/>
  </si>
  <si>
    <t>E-mail</t>
    <phoneticPr fontId="2"/>
  </si>
  <si>
    <t>リレー</t>
    <phoneticPr fontId="2"/>
  </si>
  <si>
    <t>リレー記録</t>
    <rPh sb="3" eb="5">
      <t>キロク</t>
    </rPh>
    <phoneticPr fontId="2"/>
  </si>
  <si>
    <t>申込一覧票</t>
    <rPh sb="0" eb="2">
      <t>モウシコミ</t>
    </rPh>
    <rPh sb="2" eb="4">
      <t>イチラン</t>
    </rPh>
    <rPh sb="4" eb="5">
      <t>ヒョウ</t>
    </rPh>
    <phoneticPr fontId="2"/>
  </si>
  <si>
    <t>一・高 100ｍ</t>
  </si>
  <si>
    <t>一・高 400ｍ</t>
  </si>
  <si>
    <t>一・高 1500ｍ</t>
  </si>
  <si>
    <t>一・高女 100ｍＨ</t>
    <rPh sb="3" eb="4">
      <t>オンナ</t>
    </rPh>
    <phoneticPr fontId="2"/>
  </si>
  <si>
    <t>一・高 走幅跳</t>
  </si>
  <si>
    <t>ID</t>
    <phoneticPr fontId="2"/>
  </si>
  <si>
    <t>リレー</t>
    <phoneticPr fontId="2"/>
  </si>
  <si>
    <t>００</t>
  </si>
  <si>
    <t>００</t>
    <phoneticPr fontId="2"/>
  </si>
  <si>
    <t>０１</t>
    <phoneticPr fontId="2"/>
  </si>
  <si>
    <t>０２</t>
    <phoneticPr fontId="2"/>
  </si>
  <si>
    <t>０３</t>
  </si>
  <si>
    <t>０４</t>
  </si>
  <si>
    <t>０５</t>
  </si>
  <si>
    <t>０６</t>
  </si>
  <si>
    <t>０７</t>
  </si>
  <si>
    <t>０８</t>
  </si>
  <si>
    <t>０９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</si>
  <si>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</si>
  <si>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</si>
  <si>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</si>
  <si>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</si>
  <si>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</si>
  <si>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</si>
  <si>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</si>
  <si>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</si>
  <si>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</si>
  <si>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</si>
  <si>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</si>
  <si>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</si>
  <si>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</si>
  <si>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</si>
  <si>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</si>
  <si>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</si>
  <si>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</si>
  <si>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</si>
  <si>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</si>
  <si>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</si>
  <si>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</si>
  <si>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</si>
  <si>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３２</t>
  </si>
  <si>
    <t>３３</t>
  </si>
  <si>
    <t>３４</t>
  </si>
  <si>
    <t>３５</t>
  </si>
  <si>
    <t>３６</t>
  </si>
  <si>
    <t>３７</t>
  </si>
  <si>
    <t>３８</t>
  </si>
  <si>
    <t>３９</t>
  </si>
  <si>
    <t>４０</t>
  </si>
  <si>
    <t>４１</t>
  </si>
  <si>
    <t>４２</t>
  </si>
  <si>
    <t>４３</t>
  </si>
  <si>
    <t>４４</t>
  </si>
  <si>
    <t>４５</t>
  </si>
  <si>
    <t>４６</t>
  </si>
  <si>
    <t>４７</t>
  </si>
  <si>
    <t>４８</t>
  </si>
  <si>
    <t>４９</t>
  </si>
  <si>
    <t>５０</t>
  </si>
  <si>
    <t>５１</t>
  </si>
  <si>
    <t>５２</t>
  </si>
  <si>
    <t>５３</t>
  </si>
  <si>
    <t>５４</t>
  </si>
  <si>
    <t>５５</t>
  </si>
  <si>
    <t>５６</t>
  </si>
  <si>
    <t>５７</t>
  </si>
  <si>
    <t>５８</t>
  </si>
  <si>
    <t>５９</t>
  </si>
  <si>
    <t>６０</t>
  </si>
  <si>
    <t>６１</t>
  </si>
  <si>
    <t>６２</t>
  </si>
  <si>
    <t>６３</t>
  </si>
  <si>
    <t>６４</t>
  </si>
  <si>
    <t>６５</t>
  </si>
  <si>
    <t>６６</t>
  </si>
  <si>
    <t>６７</t>
  </si>
  <si>
    <t>６８</t>
  </si>
  <si>
    <t>６９</t>
  </si>
  <si>
    <t>７０</t>
  </si>
  <si>
    <t>７１</t>
  </si>
  <si>
    <t>７２</t>
  </si>
  <si>
    <t>７３</t>
  </si>
  <si>
    <t>７４</t>
  </si>
  <si>
    <t>７８</t>
  </si>
  <si>
    <t>７９</t>
  </si>
  <si>
    <t>８０</t>
  </si>
  <si>
    <t>８１</t>
  </si>
  <si>
    <t>８２</t>
  </si>
  <si>
    <t>８３</t>
  </si>
  <si>
    <t>８４</t>
  </si>
  <si>
    <t>８５</t>
  </si>
  <si>
    <t>８６</t>
  </si>
  <si>
    <t>８７</t>
  </si>
  <si>
    <t>８８</t>
  </si>
  <si>
    <t>８９</t>
  </si>
  <si>
    <t>９０</t>
  </si>
  <si>
    <t>９１</t>
  </si>
  <si>
    <t>９２</t>
  </si>
  <si>
    <t>９３</t>
  </si>
  <si>
    <t>９４</t>
  </si>
  <si>
    <t>９５</t>
  </si>
  <si>
    <t>９６</t>
  </si>
  <si>
    <t>９７</t>
  </si>
  <si>
    <t>９８</t>
  </si>
  <si>
    <t>９９</t>
  </si>
  <si>
    <t>００</t>
    <phoneticPr fontId="2"/>
  </si>
  <si>
    <t>００</t>
    <phoneticPr fontId="2"/>
  </si>
  <si>
    <t>種別</t>
    <rPh sb="0" eb="2">
      <t>シュベツ</t>
    </rPh>
    <phoneticPr fontId="2"/>
  </si>
  <si>
    <t>高校</t>
  </si>
  <si>
    <r>
      <t>団体略称</t>
    </r>
    <r>
      <rPr>
        <sz val="9"/>
        <rFont val="ＭＳ Ｐゴシック"/>
        <family val="3"/>
        <charset val="128"/>
      </rPr>
      <t>(6文字以内)</t>
    </r>
    <rPh sb="0" eb="2">
      <t>ダンタイ</t>
    </rPh>
    <rPh sb="2" eb="4">
      <t>リャクショウ</t>
    </rPh>
    <rPh sb="6" eb="8">
      <t>モジ</t>
    </rPh>
    <rPh sb="8" eb="10">
      <t>イナイ</t>
    </rPh>
    <phoneticPr fontId="2"/>
  </si>
  <si>
    <r>
      <t>団体名</t>
    </r>
    <r>
      <rPr>
        <sz val="9"/>
        <rFont val="ＭＳ Ｐゴシック"/>
        <family val="3"/>
        <charset val="128"/>
      </rPr>
      <t>(正式名称)</t>
    </r>
    <rPh sb="0" eb="3">
      <t>ダンタイメイ</t>
    </rPh>
    <rPh sb="4" eb="6">
      <t>セイシキ</t>
    </rPh>
    <rPh sb="6" eb="8">
      <t>メイショウ</t>
    </rPh>
    <phoneticPr fontId="2"/>
  </si>
  <si>
    <t>C</t>
    <phoneticPr fontId="2"/>
  </si>
  <si>
    <t>D</t>
    <phoneticPr fontId="2"/>
  </si>
  <si>
    <t>A1</t>
  </si>
  <si>
    <t>A1</t>
    <phoneticPr fontId="2"/>
  </si>
  <si>
    <t>B1</t>
    <phoneticPr fontId="2"/>
  </si>
  <si>
    <t>C1</t>
    <phoneticPr fontId="2"/>
  </si>
  <si>
    <t>D1</t>
    <phoneticPr fontId="2"/>
  </si>
  <si>
    <t>E1</t>
    <phoneticPr fontId="2"/>
  </si>
  <si>
    <t>A2</t>
  </si>
  <si>
    <t>B2</t>
  </si>
  <si>
    <t>C2</t>
  </si>
  <si>
    <t>D2</t>
  </si>
  <si>
    <t>E2</t>
  </si>
  <si>
    <t>A3</t>
  </si>
  <si>
    <t>B3</t>
  </si>
  <si>
    <t>C3</t>
  </si>
  <si>
    <t>D3</t>
  </si>
  <si>
    <t>E3</t>
  </si>
  <si>
    <t>A4</t>
  </si>
  <si>
    <t>B4</t>
  </si>
  <si>
    <t>C4</t>
  </si>
  <si>
    <t>D4</t>
  </si>
  <si>
    <t>E4</t>
  </si>
  <si>
    <t>A5</t>
  </si>
  <si>
    <t>B5</t>
  </si>
  <si>
    <t>C5</t>
  </si>
  <si>
    <t>D5</t>
  </si>
  <si>
    <t>E5</t>
  </si>
  <si>
    <t>A6</t>
  </si>
  <si>
    <t>B6</t>
  </si>
  <si>
    <t>C6</t>
  </si>
  <si>
    <t>D6</t>
  </si>
  <si>
    <t>E6</t>
  </si>
  <si>
    <t>2枚目</t>
    <rPh sb="1" eb="3">
      <t>マイメ</t>
    </rPh>
    <phoneticPr fontId="2"/>
  </si>
  <si>
    <t>チーム記録</t>
    <rPh sb="3" eb="5">
      <t>キロク</t>
    </rPh>
    <phoneticPr fontId="2"/>
  </si>
  <si>
    <t>DB</t>
    <phoneticPr fontId="2"/>
  </si>
  <si>
    <t>出場種目</t>
    <rPh sb="0" eb="2">
      <t>シュツジョウ</t>
    </rPh>
    <rPh sb="2" eb="4">
      <t>シュモク</t>
    </rPh>
    <phoneticPr fontId="2"/>
  </si>
  <si>
    <t>出場区分</t>
    <rPh sb="0" eb="2">
      <t>シュツジョウ</t>
    </rPh>
    <rPh sb="2" eb="4">
      <t>クブン</t>
    </rPh>
    <phoneticPr fontId="2"/>
  </si>
  <si>
    <t>チーム名</t>
    <rPh sb="3" eb="4">
      <t>メイ</t>
    </rPh>
    <phoneticPr fontId="2"/>
  </si>
  <si>
    <t>00</t>
    <phoneticPr fontId="2"/>
  </si>
  <si>
    <t>s1</t>
    <phoneticPr fontId="2"/>
  </si>
  <si>
    <t>s2</t>
  </si>
  <si>
    <t>s3</t>
  </si>
  <si>
    <t>s4</t>
  </si>
  <si>
    <t>s5</t>
  </si>
  <si>
    <t>s6</t>
  </si>
  <si>
    <t>番号</t>
    <rPh sb="0" eb="2">
      <t>バンゴウ</t>
    </rPh>
    <phoneticPr fontId="2"/>
  </si>
  <si>
    <t>リレー種目</t>
    <rPh sb="3" eb="5">
      <t>シュモク</t>
    </rPh>
    <phoneticPr fontId="2"/>
  </si>
  <si>
    <t>F1</t>
  </si>
  <si>
    <t>F2</t>
  </si>
  <si>
    <t>F3</t>
  </si>
  <si>
    <t>F4</t>
  </si>
  <si>
    <t>F5</t>
  </si>
  <si>
    <t>F6</t>
  </si>
  <si>
    <t>G1</t>
  </si>
  <si>
    <t>G2</t>
  </si>
  <si>
    <t>G3</t>
  </si>
  <si>
    <t>G4</t>
  </si>
  <si>
    <t>G5</t>
  </si>
  <si>
    <t>G6</t>
  </si>
  <si>
    <t>F1</t>
    <phoneticPr fontId="2"/>
  </si>
  <si>
    <t>G1</t>
    <phoneticPr fontId="2"/>
  </si>
  <si>
    <t>A</t>
    <phoneticPr fontId="2"/>
  </si>
  <si>
    <t>B</t>
    <phoneticPr fontId="2"/>
  </si>
  <si>
    <t>E</t>
    <phoneticPr fontId="2"/>
  </si>
  <si>
    <t>F</t>
    <phoneticPr fontId="2"/>
  </si>
  <si>
    <t>申込一覧票（見本）</t>
    <rPh sb="0" eb="2">
      <t>モウシコミ</t>
    </rPh>
    <rPh sb="2" eb="4">
      <t>イチラン</t>
    </rPh>
    <rPh sb="4" eb="5">
      <t>ヒョウ</t>
    </rPh>
    <rPh sb="6" eb="8">
      <t>ミホン</t>
    </rPh>
    <phoneticPr fontId="2"/>
  </si>
  <si>
    <t>４５</t>
    <phoneticPr fontId="2"/>
  </si>
  <si>
    <t>５６</t>
    <phoneticPr fontId="2"/>
  </si>
  <si>
    <t>池袋学園</t>
    <rPh sb="0" eb="2">
      <t>イケブクロ</t>
    </rPh>
    <rPh sb="2" eb="4">
      <t>ガクエン</t>
    </rPh>
    <phoneticPr fontId="2"/>
  </si>
  <si>
    <t>豊島</t>
    <rPh sb="0" eb="2">
      <t>トシマ</t>
    </rPh>
    <phoneticPr fontId="2"/>
  </si>
  <si>
    <t>大塚</t>
    <rPh sb="0" eb="2">
      <t>オオツカ</t>
    </rPh>
    <phoneticPr fontId="2"/>
  </si>
  <si>
    <t>目白</t>
    <rPh sb="0" eb="2">
      <t>メジロ</t>
    </rPh>
    <phoneticPr fontId="2"/>
  </si>
  <si>
    <t>長崎</t>
    <rPh sb="0" eb="2">
      <t>ナガサキ</t>
    </rPh>
    <phoneticPr fontId="2"/>
  </si>
  <si>
    <t>愛</t>
    <rPh sb="0" eb="1">
      <t>アイ</t>
    </rPh>
    <phoneticPr fontId="2"/>
  </si>
  <si>
    <t>大輔</t>
    <rPh sb="0" eb="2">
      <t>ダイスケ</t>
    </rPh>
    <phoneticPr fontId="2"/>
  </si>
  <si>
    <t>宏</t>
    <rPh sb="0" eb="1">
      <t>ヒロシ</t>
    </rPh>
    <phoneticPr fontId="2"/>
  </si>
  <si>
    <t>千川</t>
    <rPh sb="0" eb="2">
      <t>センカワ</t>
    </rPh>
    <phoneticPr fontId="2"/>
  </si>
  <si>
    <t>卓也</t>
    <rPh sb="0" eb="2">
      <t>タクヤ</t>
    </rPh>
    <phoneticPr fontId="2"/>
  </si>
  <si>
    <t>１１</t>
    <phoneticPr fontId="2"/>
  </si>
  <si>
    <t>０８</t>
    <phoneticPr fontId="2"/>
  </si>
  <si>
    <t>１５</t>
    <phoneticPr fontId="2"/>
  </si>
  <si>
    <t>９３</t>
    <phoneticPr fontId="2"/>
  </si>
  <si>
    <t>５２</t>
    <phoneticPr fontId="2"/>
  </si>
  <si>
    <t>２３</t>
    <phoneticPr fontId="2"/>
  </si>
  <si>
    <t>０４</t>
    <phoneticPr fontId="2"/>
  </si>
  <si>
    <t>１８</t>
    <phoneticPr fontId="2"/>
  </si>
  <si>
    <t>５４</t>
    <phoneticPr fontId="2"/>
  </si>
  <si>
    <t>０６</t>
    <phoneticPr fontId="2"/>
  </si>
  <si>
    <t>３７</t>
    <phoneticPr fontId="2"/>
  </si>
  <si>
    <t>Ｈ1</t>
  </si>
  <si>
    <t>Ｈ1</t>
    <phoneticPr fontId="2"/>
  </si>
  <si>
    <t>Ｈ2</t>
  </si>
  <si>
    <t>Ｈ3</t>
  </si>
  <si>
    <t>Ｈ4</t>
  </si>
  <si>
    <t>Ｈ5</t>
  </si>
  <si>
    <t>Ｈ6</t>
  </si>
  <si>
    <t>G</t>
    <phoneticPr fontId="2"/>
  </si>
  <si>
    <t>H</t>
    <phoneticPr fontId="2"/>
  </si>
  <si>
    <t>３　期日までに参加費を振り込んでください。</t>
    <rPh sb="2" eb="4">
      <t>キジツ</t>
    </rPh>
    <rPh sb="7" eb="10">
      <t>サンカヒ</t>
    </rPh>
    <rPh sb="11" eb="12">
      <t>フ</t>
    </rPh>
    <rPh sb="13" eb="14">
      <t>コ</t>
    </rPh>
    <phoneticPr fontId="2"/>
  </si>
  <si>
    <t>区分</t>
    <rPh sb="0" eb="2">
      <t>クブン</t>
    </rPh>
    <phoneticPr fontId="2"/>
  </si>
  <si>
    <t>１　このファイルの『申込一覧票』シートに団体名、申込責任者名、会計欄等に必要事項を記入後、一旦団体名（---を略称に変える）をつけて</t>
    <rPh sb="10" eb="12">
      <t>モウシコミ</t>
    </rPh>
    <rPh sb="12" eb="14">
      <t>イチラン</t>
    </rPh>
    <rPh sb="14" eb="15">
      <t>ヒョウ</t>
    </rPh>
    <rPh sb="20" eb="22">
      <t>ダンタイ</t>
    </rPh>
    <rPh sb="22" eb="23">
      <t>メイ</t>
    </rPh>
    <rPh sb="24" eb="25">
      <t>モウ</t>
    </rPh>
    <rPh sb="25" eb="26">
      <t>コ</t>
    </rPh>
    <rPh sb="26" eb="29">
      <t>セキニンシャ</t>
    </rPh>
    <rPh sb="29" eb="30">
      <t>メイ</t>
    </rPh>
    <rPh sb="31" eb="33">
      <t>カイケイ</t>
    </rPh>
    <rPh sb="33" eb="34">
      <t>ラン</t>
    </rPh>
    <rPh sb="34" eb="35">
      <t>ナド</t>
    </rPh>
    <rPh sb="47" eb="49">
      <t>ダンタイ</t>
    </rPh>
    <rPh sb="49" eb="50">
      <t>メイ</t>
    </rPh>
    <rPh sb="55" eb="57">
      <t>リャクショウ</t>
    </rPh>
    <rPh sb="58" eb="59">
      <t>カ</t>
    </rPh>
    <phoneticPr fontId="2"/>
  </si>
  <si>
    <t>　　任意の場所（デスクトップやマイドキュメントなどに）保存してください。</t>
    <rPh sb="2" eb="4">
      <t>ニンイ</t>
    </rPh>
    <rPh sb="5" eb="7">
      <t>バショ</t>
    </rPh>
    <phoneticPr fontId="2"/>
  </si>
  <si>
    <t>　　　　　○開封メッセージの要求をメールに添付されていない場合はこちらから受信確認のメールを返信します。</t>
    <rPh sb="21" eb="23">
      <t>テンプ</t>
    </rPh>
    <rPh sb="29" eb="31">
      <t>バアイ</t>
    </rPh>
    <rPh sb="37" eb="39">
      <t>ジュシン</t>
    </rPh>
    <rPh sb="39" eb="41">
      <t>カクニン</t>
    </rPh>
    <rPh sb="46" eb="48">
      <t>ヘンシン</t>
    </rPh>
    <phoneticPr fontId="2"/>
  </si>
  <si>
    <t>　　　　　○送信後1週間以上が経過しても受け取り確認ができない場合は事務局までご連絡ください。</t>
    <rPh sb="6" eb="9">
      <t>ソウシンゴ</t>
    </rPh>
    <rPh sb="10" eb="12">
      <t>シュウカン</t>
    </rPh>
    <rPh sb="12" eb="14">
      <t>イジョウ</t>
    </rPh>
    <rPh sb="15" eb="17">
      <t>ケイカ</t>
    </rPh>
    <rPh sb="20" eb="21">
      <t>ウ</t>
    </rPh>
    <rPh sb="22" eb="23">
      <t>ト</t>
    </rPh>
    <rPh sb="24" eb="26">
      <t>カクニン</t>
    </rPh>
    <rPh sb="31" eb="33">
      <t>バアイ</t>
    </rPh>
    <rPh sb="34" eb="37">
      <t>ジムキョク</t>
    </rPh>
    <rPh sb="40" eb="42">
      <t>レンラク</t>
    </rPh>
    <phoneticPr fontId="2"/>
  </si>
  <si>
    <t>申込ファイルの作成について</t>
    <rPh sb="0" eb="2">
      <t>モウシコミ</t>
    </rPh>
    <rPh sb="7" eb="9">
      <t>サクセイ</t>
    </rPh>
    <phoneticPr fontId="2"/>
  </si>
  <si>
    <t>（申込責任者の携帯電話番号が望ましい）</t>
    <rPh sb="1" eb="3">
      <t>モウシコミ</t>
    </rPh>
    <rPh sb="3" eb="6">
      <t>セキニンシャ</t>
    </rPh>
    <rPh sb="7" eb="9">
      <t>ケイタイ</t>
    </rPh>
    <rPh sb="9" eb="11">
      <t>デンワ</t>
    </rPh>
    <rPh sb="11" eb="13">
      <t>バンゴウ</t>
    </rPh>
    <rPh sb="14" eb="15">
      <t>ノゾ</t>
    </rPh>
    <phoneticPr fontId="2"/>
  </si>
  <si>
    <t>注意）このシートは自動的に作成されます。入力はしないでください。</t>
    <rPh sb="0" eb="2">
      <t>チュウイ</t>
    </rPh>
    <rPh sb="9" eb="12">
      <t>ジドウテキ</t>
    </rPh>
    <rPh sb="13" eb="15">
      <t>サクセイ</t>
    </rPh>
    <rPh sb="20" eb="22">
      <t>ニュウリョク</t>
    </rPh>
    <phoneticPr fontId="2"/>
  </si>
  <si>
    <r>
      <rPr>
        <sz val="9"/>
        <rFont val="ＭＳ Ｐゴシック"/>
        <family val="3"/>
        <charset val="128"/>
      </rPr>
      <t>※</t>
    </r>
    <r>
      <rPr>
        <sz val="11"/>
        <rFont val="ＭＳ Ｐゴシック"/>
        <family val="3"/>
        <charset val="128"/>
      </rPr>
      <t>No.</t>
    </r>
    <phoneticPr fontId="2"/>
  </si>
  <si>
    <t>ﾄｼﾏ</t>
  </si>
  <si>
    <t>ﾀﾛｳ</t>
  </si>
  <si>
    <t>ｵｵﾂｶ</t>
  </si>
  <si>
    <t>ｱｲ</t>
  </si>
  <si>
    <t>ﾒｼﾞﾛ</t>
  </si>
  <si>
    <t>ﾀﾞｲｽｹ</t>
  </si>
  <si>
    <t>ﾅｶﾞｻｷ</t>
  </si>
  <si>
    <t>ﾋﾛｼ</t>
  </si>
  <si>
    <t>ｾﾝｶﾜ</t>
  </si>
  <si>
    <t>ﾀｸﾔ</t>
  </si>
  <si>
    <t>4×100ｍ[B]</t>
    <phoneticPr fontId="2"/>
  </si>
  <si>
    <t>中学　100m</t>
    <rPh sb="0" eb="2">
      <t>チュウガク</t>
    </rPh>
    <phoneticPr fontId="2"/>
  </si>
  <si>
    <t>中学　400m</t>
    <rPh sb="0" eb="2">
      <t>チュウガク</t>
    </rPh>
    <phoneticPr fontId="2"/>
  </si>
  <si>
    <t>中学　800m</t>
    <rPh sb="0" eb="2">
      <t>チュウガク</t>
    </rPh>
    <phoneticPr fontId="2"/>
  </si>
  <si>
    <t>中学　1500m</t>
    <rPh sb="0" eb="2">
      <t>チュウガク</t>
    </rPh>
    <phoneticPr fontId="2"/>
  </si>
  <si>
    <t>中学　走幅跳</t>
    <rPh sb="0" eb="2">
      <t>チュウガク</t>
    </rPh>
    <rPh sb="3" eb="4">
      <t>ハシ</t>
    </rPh>
    <rPh sb="4" eb="6">
      <t>ハバト</t>
    </rPh>
    <phoneticPr fontId="2"/>
  </si>
  <si>
    <t>中学　走高跳</t>
    <rPh sb="0" eb="2">
      <t>チュウガク</t>
    </rPh>
    <rPh sb="3" eb="4">
      <t>ハシ</t>
    </rPh>
    <rPh sb="4" eb="6">
      <t>タカト</t>
    </rPh>
    <phoneticPr fontId="2"/>
  </si>
  <si>
    <t>中学　砲丸投</t>
    <rPh sb="0" eb="2">
      <t>チュウガク</t>
    </rPh>
    <rPh sb="3" eb="6">
      <t>ホウガンナ</t>
    </rPh>
    <phoneticPr fontId="2"/>
  </si>
  <si>
    <t>高校　100m</t>
    <rPh sb="0" eb="2">
      <t>コウコウ</t>
    </rPh>
    <phoneticPr fontId="2"/>
  </si>
  <si>
    <t>高校　400m</t>
    <rPh sb="0" eb="2">
      <t>コウコウ</t>
    </rPh>
    <phoneticPr fontId="2"/>
  </si>
  <si>
    <t>高校　800m</t>
    <rPh sb="0" eb="2">
      <t>コウコウ</t>
    </rPh>
    <phoneticPr fontId="2"/>
  </si>
  <si>
    <t>高校　1500m</t>
    <rPh sb="0" eb="2">
      <t>コウコウ</t>
    </rPh>
    <phoneticPr fontId="2"/>
  </si>
  <si>
    <t>高校　走幅跳</t>
    <rPh sb="0" eb="2">
      <t>コウコウ</t>
    </rPh>
    <rPh sb="3" eb="4">
      <t>ハシ</t>
    </rPh>
    <rPh sb="4" eb="6">
      <t>ハバト</t>
    </rPh>
    <phoneticPr fontId="2"/>
  </si>
  <si>
    <t>高校　走高跳</t>
    <rPh sb="0" eb="2">
      <t>コウコウ</t>
    </rPh>
    <rPh sb="3" eb="4">
      <t>ハシ</t>
    </rPh>
    <rPh sb="4" eb="6">
      <t>タカト</t>
    </rPh>
    <phoneticPr fontId="2"/>
  </si>
  <si>
    <t>高校　砲丸投</t>
    <rPh sb="0" eb="2">
      <t>コウコウ</t>
    </rPh>
    <rPh sb="3" eb="6">
      <t>ホウガンナ</t>
    </rPh>
    <phoneticPr fontId="2"/>
  </si>
  <si>
    <t>一般　100m</t>
    <rPh sb="0" eb="2">
      <t>イッパン</t>
    </rPh>
    <phoneticPr fontId="2"/>
  </si>
  <si>
    <t>一般　400m</t>
    <rPh sb="0" eb="2">
      <t>イッパン</t>
    </rPh>
    <phoneticPr fontId="2"/>
  </si>
  <si>
    <t>一般　800m</t>
    <rPh sb="0" eb="2">
      <t>イッパン</t>
    </rPh>
    <phoneticPr fontId="2"/>
  </si>
  <si>
    <t>一般　1500m</t>
    <rPh sb="0" eb="2">
      <t>イッパン</t>
    </rPh>
    <phoneticPr fontId="2"/>
  </si>
  <si>
    <t>一般　走幅跳</t>
    <rPh sb="0" eb="2">
      <t>イッパン</t>
    </rPh>
    <rPh sb="3" eb="4">
      <t>ハシ</t>
    </rPh>
    <rPh sb="4" eb="6">
      <t>ハバト</t>
    </rPh>
    <phoneticPr fontId="2"/>
  </si>
  <si>
    <t>一般　走高跳</t>
    <rPh sb="0" eb="2">
      <t>イッパン</t>
    </rPh>
    <rPh sb="3" eb="4">
      <t>ハシ</t>
    </rPh>
    <rPh sb="4" eb="6">
      <t>タカト</t>
    </rPh>
    <phoneticPr fontId="2"/>
  </si>
  <si>
    <t>一般　砲丸投</t>
    <rPh sb="0" eb="2">
      <t>イッパン</t>
    </rPh>
    <rPh sb="3" eb="6">
      <t>ホウガンナ</t>
    </rPh>
    <phoneticPr fontId="2"/>
  </si>
  <si>
    <t>合計金額</t>
    <rPh sb="0" eb="2">
      <t>ゴウケイ</t>
    </rPh>
    <rPh sb="2" eb="4">
      <t>キンガク</t>
    </rPh>
    <phoneticPr fontId="2"/>
  </si>
  <si>
    <t>個人種目1</t>
    <rPh sb="0" eb="2">
      <t>コジン</t>
    </rPh>
    <rPh sb="2" eb="4">
      <t>シュモク</t>
    </rPh>
    <phoneticPr fontId="2"/>
  </si>
  <si>
    <t>個人種目2</t>
    <rPh sb="0" eb="2">
      <t>コジン</t>
    </rPh>
    <rPh sb="2" eb="4">
      <t>シュモク</t>
    </rPh>
    <phoneticPr fontId="2"/>
  </si>
  <si>
    <t>文京区民陸上競技大会</t>
    <rPh sb="0" eb="2">
      <t>ブンキョウ</t>
    </rPh>
    <rPh sb="2" eb="4">
      <t>クミン</t>
    </rPh>
    <rPh sb="8" eb="10">
      <t>タイカイ</t>
    </rPh>
    <phoneticPr fontId="2"/>
  </si>
  <si>
    <t>小1</t>
    <rPh sb="0" eb="1">
      <t>ショウ</t>
    </rPh>
    <phoneticPr fontId="2"/>
  </si>
  <si>
    <t>小2</t>
    <rPh sb="0" eb="1">
      <t>ショウ</t>
    </rPh>
    <phoneticPr fontId="2"/>
  </si>
  <si>
    <t>小3</t>
    <rPh sb="0" eb="1">
      <t>ショウ</t>
    </rPh>
    <phoneticPr fontId="2"/>
  </si>
  <si>
    <t>小4</t>
    <rPh sb="0" eb="1">
      <t>ショウ</t>
    </rPh>
    <phoneticPr fontId="2"/>
  </si>
  <si>
    <t>小5</t>
    <rPh sb="0" eb="1">
      <t>ショウ</t>
    </rPh>
    <phoneticPr fontId="2"/>
  </si>
  <si>
    <t>小6</t>
    <rPh sb="0" eb="1">
      <t>ショウ</t>
    </rPh>
    <phoneticPr fontId="2"/>
  </si>
  <si>
    <t>小学</t>
    <rPh sb="0" eb="2">
      <t>ショウガク</t>
    </rPh>
    <phoneticPr fontId="2"/>
  </si>
  <si>
    <t>壮年</t>
    <rPh sb="0" eb="2">
      <t>ソウネン</t>
    </rPh>
    <phoneticPr fontId="2"/>
  </si>
  <si>
    <t>高年</t>
    <rPh sb="0" eb="2">
      <t>コウネン</t>
    </rPh>
    <phoneticPr fontId="2"/>
  </si>
  <si>
    <t>小学　 50m</t>
    <rPh sb="0" eb="2">
      <t>ショウガク</t>
    </rPh>
    <phoneticPr fontId="2"/>
  </si>
  <si>
    <t>小学　800m</t>
    <rPh sb="0" eb="2">
      <t>ショウガク</t>
    </rPh>
    <phoneticPr fontId="2"/>
  </si>
  <si>
    <t>小学　走幅跳</t>
    <rPh sb="0" eb="2">
      <t>ショウガク</t>
    </rPh>
    <rPh sb="3" eb="4">
      <t>ハシ</t>
    </rPh>
    <rPh sb="4" eb="6">
      <t>ハバト</t>
    </rPh>
    <phoneticPr fontId="2"/>
  </si>
  <si>
    <t>小学　走高跳</t>
    <rPh sb="0" eb="2">
      <t>ショウガク</t>
    </rPh>
    <rPh sb="3" eb="4">
      <t>ハシ</t>
    </rPh>
    <rPh sb="4" eb="6">
      <t>タカト</t>
    </rPh>
    <phoneticPr fontId="2"/>
  </si>
  <si>
    <t>壮年　100m</t>
    <rPh sb="0" eb="2">
      <t>ソウネン</t>
    </rPh>
    <phoneticPr fontId="2"/>
  </si>
  <si>
    <t>高年　100m</t>
    <rPh sb="0" eb="2">
      <t>コウネン</t>
    </rPh>
    <phoneticPr fontId="2"/>
  </si>
  <si>
    <t>中学　200m</t>
    <rPh sb="0" eb="2">
      <t>チュウガク</t>
    </rPh>
    <phoneticPr fontId="2"/>
  </si>
  <si>
    <t>高校　200m</t>
    <rPh sb="0" eb="2">
      <t>コウコウ</t>
    </rPh>
    <phoneticPr fontId="2"/>
  </si>
  <si>
    <t>一般　200m</t>
    <rPh sb="0" eb="2">
      <t>イッパン</t>
    </rPh>
    <phoneticPr fontId="2"/>
  </si>
  <si>
    <t>壮年　1500m</t>
    <rPh sb="0" eb="2">
      <t>ソウネン</t>
    </rPh>
    <phoneticPr fontId="2"/>
  </si>
  <si>
    <t>高年　1500m</t>
    <rPh sb="0" eb="2">
      <t>コウネン</t>
    </rPh>
    <phoneticPr fontId="2"/>
  </si>
  <si>
    <t>００</t>
    <phoneticPr fontId="2"/>
  </si>
  <si>
    <t>m</t>
    <phoneticPr fontId="2"/>
  </si>
  <si>
    <t>￥　　5400</t>
    <phoneticPr fontId="2"/>
  </si>
  <si>
    <r>
      <t>＊　団体で1枚使用してください。男女に分ける必要はありません。</t>
    </r>
    <r>
      <rPr>
        <sz val="14"/>
        <color indexed="10"/>
        <rFont val="ＭＳ Ｐゴシック"/>
        <family val="3"/>
        <charset val="128"/>
      </rPr>
      <t/>
    </r>
    <rPh sb="2" eb="4">
      <t>ダンタイ</t>
    </rPh>
    <rPh sb="6" eb="7">
      <t>マイ</t>
    </rPh>
    <rPh sb="7" eb="9">
      <t>シヨウ</t>
    </rPh>
    <rPh sb="16" eb="18">
      <t>ダンジョ</t>
    </rPh>
    <rPh sb="19" eb="20">
      <t>ワ</t>
    </rPh>
    <rPh sb="22" eb="24">
      <t>ヒツヨウ</t>
    </rPh>
    <phoneticPr fontId="2"/>
  </si>
  <si>
    <t>＊　区分が異なる（小学・中学・高校・一般など）場合は別のファイルに分けてください。</t>
    <phoneticPr fontId="2"/>
  </si>
  <si>
    <t>Ｉ1</t>
    <phoneticPr fontId="2"/>
  </si>
  <si>
    <t>Ｉ2</t>
    <phoneticPr fontId="2"/>
  </si>
  <si>
    <t>Ｉ3</t>
  </si>
  <si>
    <t>Ｉ4</t>
  </si>
  <si>
    <t>Ｉ5</t>
  </si>
  <si>
    <t>Ｉ6</t>
  </si>
  <si>
    <t>Ｊ1</t>
    <phoneticPr fontId="2"/>
  </si>
  <si>
    <t>Ｊ2</t>
    <phoneticPr fontId="2"/>
  </si>
  <si>
    <t>Ｊ3</t>
  </si>
  <si>
    <t>Ｊ4</t>
  </si>
  <si>
    <t>Ｊ5</t>
  </si>
  <si>
    <t>Ｊ6</t>
  </si>
  <si>
    <t>Ｋ1</t>
    <phoneticPr fontId="2"/>
  </si>
  <si>
    <t>Ｋ2</t>
    <phoneticPr fontId="2"/>
  </si>
  <si>
    <t>Ｋ3</t>
  </si>
  <si>
    <t>Ｋ4</t>
  </si>
  <si>
    <t>Ｋ5</t>
  </si>
  <si>
    <t>Ｋ6</t>
  </si>
  <si>
    <t>Ｌ1</t>
    <phoneticPr fontId="2"/>
  </si>
  <si>
    <t>Ｌ2</t>
    <phoneticPr fontId="2"/>
  </si>
  <si>
    <t>Ｌ3</t>
  </si>
  <si>
    <t>Ｌ4</t>
  </si>
  <si>
    <t>Ｌ5</t>
  </si>
  <si>
    <t>Ｌ6</t>
  </si>
  <si>
    <t>Ｍ1</t>
    <phoneticPr fontId="2"/>
  </si>
  <si>
    <t>Ｍ2</t>
    <phoneticPr fontId="2"/>
  </si>
  <si>
    <t>Ｍ3</t>
  </si>
  <si>
    <t>Ｍ4</t>
  </si>
  <si>
    <t>Ｍ5</t>
  </si>
  <si>
    <t>Ｍ6</t>
  </si>
  <si>
    <t>Ｎ1</t>
    <phoneticPr fontId="2"/>
  </si>
  <si>
    <t>Ｎ2</t>
    <phoneticPr fontId="2"/>
  </si>
  <si>
    <t>Ｎ3</t>
  </si>
  <si>
    <t>Ｎ4</t>
  </si>
  <si>
    <t>Ｎ5</t>
  </si>
  <si>
    <t>Ｎ6</t>
  </si>
  <si>
    <t>Ｏ1</t>
    <phoneticPr fontId="2"/>
  </si>
  <si>
    <t>Ｏ2</t>
    <phoneticPr fontId="2"/>
  </si>
  <si>
    <t>Ｏ3</t>
  </si>
  <si>
    <t>Ｏ4</t>
  </si>
  <si>
    <t>Ｏ5</t>
  </si>
  <si>
    <t>Ｏ6</t>
  </si>
  <si>
    <t>Ｐ1</t>
    <phoneticPr fontId="2"/>
  </si>
  <si>
    <t>Ｐ2</t>
    <phoneticPr fontId="2"/>
  </si>
  <si>
    <t>Ｐ3</t>
  </si>
  <si>
    <t>Ｐ4</t>
  </si>
  <si>
    <t>Ｐ5</t>
  </si>
  <si>
    <t>Ｐ6</t>
  </si>
  <si>
    <t>Ｑ1</t>
    <phoneticPr fontId="2"/>
  </si>
  <si>
    <t>Ｑ2</t>
    <phoneticPr fontId="2"/>
  </si>
  <si>
    <t>Ｑ3</t>
    <phoneticPr fontId="2"/>
  </si>
  <si>
    <t>Ｑ4</t>
    <phoneticPr fontId="2"/>
  </si>
  <si>
    <t>Ｑ5</t>
    <phoneticPr fontId="2"/>
  </si>
  <si>
    <t>Ｑ6</t>
    <phoneticPr fontId="2"/>
  </si>
  <si>
    <t>Ｒ1</t>
    <phoneticPr fontId="2"/>
  </si>
  <si>
    <t>Ｒ2</t>
    <phoneticPr fontId="2"/>
  </si>
  <si>
    <t>Ｒ3</t>
  </si>
  <si>
    <t>Ｒ4</t>
  </si>
  <si>
    <t>Ｒ5</t>
  </si>
  <si>
    <t>Ｒ6</t>
  </si>
  <si>
    <t>Ｓ1</t>
    <phoneticPr fontId="2"/>
  </si>
  <si>
    <t>Ｓ2</t>
    <phoneticPr fontId="2"/>
  </si>
  <si>
    <t>Ｓ3</t>
  </si>
  <si>
    <t>Ｓ4</t>
  </si>
  <si>
    <t>Ｓ5</t>
  </si>
  <si>
    <t>Ｓ6</t>
  </si>
  <si>
    <t>Ｔ1</t>
    <phoneticPr fontId="2"/>
  </si>
  <si>
    <t>Ｔ2</t>
    <phoneticPr fontId="2"/>
  </si>
  <si>
    <t>Ｔ3</t>
  </si>
  <si>
    <t>Ｔ4</t>
  </si>
  <si>
    <t>Ｔ5</t>
  </si>
  <si>
    <t>Ｔ6</t>
  </si>
  <si>
    <t>参加費の額面が異なるためです。</t>
    <rPh sb="0" eb="3">
      <t>サンカヒ</t>
    </rPh>
    <rPh sb="4" eb="6">
      <t>ガクメン</t>
    </rPh>
    <rPh sb="7" eb="8">
      <t>コト</t>
    </rPh>
    <phoneticPr fontId="2"/>
  </si>
  <si>
    <t>令和５年度文京区民陸上競技大会</t>
    <rPh sb="0" eb="2">
      <t>レイワ</t>
    </rPh>
    <rPh sb="5" eb="7">
      <t>ブンキョウ</t>
    </rPh>
    <rPh sb="7" eb="9">
      <t>クミン</t>
    </rPh>
    <rPh sb="13" eb="15">
      <t>タイカイ</t>
    </rPh>
    <phoneticPr fontId="2"/>
  </si>
  <si>
    <t>〒</t>
    <phoneticPr fontId="2"/>
  </si>
  <si>
    <r>
      <t xml:space="preserve">住所
</t>
    </r>
    <r>
      <rPr>
        <sz val="9"/>
        <rFont val="ＭＳ Ｐゴシック"/>
        <family val="3"/>
        <charset val="128"/>
      </rPr>
      <t>（文京区内）</t>
    </r>
    <rPh sb="0" eb="2">
      <t>ジュウショ</t>
    </rPh>
    <rPh sb="4" eb="7">
      <t>ブンキョウク</t>
    </rPh>
    <rPh sb="7" eb="8">
      <t>ナイ</t>
    </rPh>
    <phoneticPr fontId="2"/>
  </si>
  <si>
    <t>令和６年度文京区民陸上競技大会</t>
    <rPh sb="0" eb="1">
      <t>レイ</t>
    </rPh>
    <rPh sb="1" eb="2">
      <t>カズ</t>
    </rPh>
    <rPh sb="5" eb="7">
      <t>ブンキョウ</t>
    </rPh>
    <rPh sb="7" eb="9">
      <t>クミン</t>
    </rPh>
    <rPh sb="13" eb="15">
      <t>タイカイ</t>
    </rPh>
    <phoneticPr fontId="2"/>
  </si>
  <si>
    <r>
      <t>２　その後、</t>
    </r>
    <r>
      <rPr>
        <b/>
        <sz val="11"/>
        <color indexed="12"/>
        <rFont val="ＭＳ Ｐゴシック"/>
        <family val="3"/>
        <charset val="128"/>
      </rPr>
      <t>2024bunkyo@jaaf.info</t>
    </r>
    <r>
      <rPr>
        <sz val="11"/>
        <color indexed="10"/>
        <rFont val="ＭＳ Ｐゴシック"/>
        <family val="3"/>
        <charset val="128"/>
      </rPr>
      <t>　までこのファイルを添付してメール送信してください。</t>
    </r>
    <rPh sb="36" eb="38">
      <t>テンプ</t>
    </rPh>
    <rPh sb="43" eb="45">
      <t>ソウシン</t>
    </rPh>
    <phoneticPr fontId="2"/>
  </si>
  <si>
    <t>令和６年度</t>
    <rPh sb="0" eb="1">
      <t>レイ</t>
    </rPh>
    <rPh sb="1" eb="2">
      <t>カズ</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</si>
</sst>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quot;¥&quot;* #,##0_ ;_ &quot;¥&quot;* \-#,##0_ ;_ &quot;¥&quot;* &quot;-&quot;_ ;_ @_ "/>
    <numFmt numFmtId="176" formatCode="General&quot; 種目&quot;"/>
    <numFmt numFmtId="177" formatCode="General&quot; ﾁｰﾑ&quot;"/>
    <numFmt numFmtId="178" formatCode="General&quot; 冊&quot;"/>
  </numFmts>
  <fonts count="27">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u/>
      <sz val="11"/>
      <color indexed="12"/>
      <name val="ＭＳ Ｐゴシック"/>
      <family val="3"/>
      <charset val="128"/>
    </font>
    <font>
      <sz val="16"/>
      <color indexed="10"/>
      <name val="ＭＳ Ｐゴシック"/>
      <family val="3"/>
      <charset val="128"/>
    </font>
    <font>
      <sz val="11"/>
      <color indexed="10"/>
      <name val="ＭＳ Ｐゴシック"/>
      <family val="3"/>
      <charset val="128"/>
    </font>
    <font>
      <sz val="18"/>
      <name val="ＭＳ Ｐゴシック"/>
      <family val="3"/>
      <charset val="128"/>
    </font>
    <font>
      <sz val="9"/>
      <color indexed="81"/>
      <name val="ＭＳ Ｐゴシック"/>
      <family val="3"/>
      <charset val="128"/>
    </font>
    <font>
      <b/>
      <sz val="9"/>
      <color indexed="81"/>
      <name val="ＭＳ Ｐゴシック"/>
      <family val="3"/>
      <charset val="128"/>
    </font>
    <font>
      <sz val="10"/>
      <name val="ＭＳ Ｐゴシック"/>
      <family val="3"/>
      <charset val="128"/>
    </font>
    <font>
      <b/>
      <sz val="9"/>
      <color indexed="10"/>
      <name val="ＭＳ Ｐゴシック"/>
      <family val="3"/>
      <charset val="128"/>
    </font>
    <font>
      <sz val="8"/>
      <name val="ＭＳ Ｐゴシック"/>
      <family val="3"/>
      <charset val="128"/>
    </font>
    <font>
      <sz val="9"/>
      <name val="ＭＳ Ｐゴシック"/>
      <family val="3"/>
      <charset val="128"/>
    </font>
    <font>
      <b/>
      <sz val="12"/>
      <name val="ＭＳ Ｐゴシック"/>
      <family val="3"/>
      <charset val="128"/>
    </font>
    <font>
      <b/>
      <sz val="14"/>
      <name val="ＭＳ Ｐゴシック"/>
      <family val="3"/>
      <charset val="128"/>
    </font>
    <font>
      <sz val="24"/>
      <name val="ＭＳ Ｐゴシック"/>
      <family val="3"/>
      <charset val="128"/>
    </font>
    <font>
      <b/>
      <sz val="16"/>
      <name val="ＭＳ Ｐゴシック"/>
      <family val="3"/>
      <charset val="128"/>
    </font>
    <font>
      <b/>
      <sz val="11"/>
      <color indexed="10"/>
      <name val="ＭＳ Ｐゴシック"/>
      <family val="3"/>
      <charset val="128"/>
    </font>
    <font>
      <b/>
      <sz val="24"/>
      <name val="ＭＳ Ｐゴシック"/>
      <family val="3"/>
      <charset val="128"/>
    </font>
    <font>
      <b/>
      <sz val="10"/>
      <color indexed="10"/>
      <name val="ＭＳ Ｐゴシック"/>
      <family val="3"/>
      <charset val="128"/>
    </font>
    <font>
      <sz val="11"/>
      <color indexed="9"/>
      <name val="ＭＳ Ｐゴシック"/>
      <family val="3"/>
      <charset val="128"/>
    </font>
    <font>
      <b/>
      <sz val="10"/>
      <color indexed="9"/>
      <name val="ＭＳ Ｐゴシック"/>
      <family val="3"/>
      <charset val="128"/>
    </font>
    <font>
      <b/>
      <sz val="11"/>
      <color indexed="12"/>
      <name val="ＭＳ Ｐゴシック"/>
      <family val="3"/>
      <charset val="128"/>
    </font>
    <font>
      <b/>
      <sz val="11"/>
      <color indexed="9"/>
      <name val="ＭＳ Ｐゴシック"/>
      <family val="3"/>
      <charset val="128"/>
    </font>
    <font>
      <sz val="14"/>
      <color indexed="10"/>
      <name val="ＭＳ Ｐゴシック"/>
      <family val="3"/>
      <charset val="128"/>
    </font>
    <font>
      <sz val="14"/>
      <name val="ＭＳ Ｐゴシック"/>
      <family val="3"/>
      <charset val="128"/>
    </font>
  </fonts>
  <fills count="11">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indexed="52"/>
        <bgColor indexed="64"/>
      </patternFill>
    </fill>
    <fill>
      <patternFill patternType="solid">
        <fgColor indexed="45"/>
        <bgColor indexed="64"/>
      </patternFill>
    </fill>
    <fill>
      <patternFill patternType="solid">
        <fgColor indexed="44"/>
        <bgColor indexed="64"/>
      </patternFill>
    </fill>
    <fill>
      <patternFill patternType="solid">
        <fgColor indexed="62"/>
        <bgColor indexed="64"/>
      </patternFill>
    </fill>
    <fill>
      <patternFill patternType="solid">
        <fgColor indexed="1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127">
    <xf numFmtId="0" fontId="0" fillId="0" borderId="0" xfId="0">
      <alignment vertical="center"/>
    </xf>
    <xf numFmtId="0" fontId="0" fillId="0" borderId="1" xfId="0" applyBorder="1">
      <alignment vertical="center"/>
    </xf>
    <xf numFmtId="0" fontId="0" fillId="0" borderId="2" xfId="0" applyBorder="1">
      <alignment vertical="center"/>
    </xf>
    <xf numFmtId="49" fontId="0" fillId="0" borderId="3" xfId="0" applyNumberFormat="1" applyBorder="1">
      <alignment vertical="center"/>
    </xf>
    <xf numFmtId="49" fontId="0" fillId="0" borderId="4" xfId="0" applyNumberFormat="1" applyBorder="1">
      <alignment vertical="center"/>
    </xf>
    <xf numFmtId="49" fontId="0" fillId="0" borderId="2" xfId="0" applyNumberFormat="1" applyBorder="1">
      <alignment vertical="center"/>
    </xf>
    <xf numFmtId="0" fontId="3" fillId="0" borderId="0" xfId="0" applyFont="1">
      <alignment vertical="center"/>
    </xf>
    <xf numFmtId="0" fontId="0" fillId="0" borderId="5" xfId="0" applyBorder="1">
      <alignment vertical="center"/>
    </xf>
    <xf numFmtId="0" fontId="0" fillId="0" borderId="0" xfId="0"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49" fontId="0" fillId="2" borderId="8" xfId="0" applyNumberFormat="1" applyFill="1" applyBorder="1" applyAlignment="1">
      <alignment horizontal="center" vertical="center"/>
    </xf>
    <xf numFmtId="49" fontId="0" fillId="2" borderId="9" xfId="0" applyNumberFormat="1" applyFill="1" applyBorder="1" applyAlignment="1">
      <alignment horizontal="center" vertical="center"/>
    </xf>
    <xf numFmtId="49" fontId="0" fillId="2" borderId="10" xfId="0" applyNumberFormat="1"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Border="1" applyAlignment="1">
      <alignment horizontal="center" vertical="center"/>
    </xf>
    <xf numFmtId="49" fontId="0" fillId="2" borderId="0" xfId="0" applyNumberFormat="1" applyFill="1" applyBorder="1" applyAlignment="1">
      <alignment horizontal="center" vertical="center"/>
    </xf>
    <xf numFmtId="0" fontId="0" fillId="0" borderId="1" xfId="0"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49" fontId="0" fillId="2" borderId="13" xfId="0" applyNumberFormat="1" applyFill="1" applyBorder="1" applyAlignment="1">
      <alignment horizontal="center" vertical="center"/>
    </xf>
    <xf numFmtId="49" fontId="0" fillId="2" borderId="14" xfId="0" applyNumberFormat="1" applyFill="1" applyBorder="1" applyAlignment="1">
      <alignment horizontal="center" vertical="center"/>
    </xf>
    <xf numFmtId="49" fontId="0" fillId="2" borderId="15" xfId="0" applyNumberFormat="1" applyFill="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49" fontId="0" fillId="0" borderId="0" xfId="0" applyNumberFormat="1" applyAlignment="1">
      <alignment horizontal="center" vertical="center"/>
    </xf>
    <xf numFmtId="49" fontId="0" fillId="2" borderId="16" xfId="0" applyNumberFormat="1" applyFill="1" applyBorder="1" applyAlignment="1">
      <alignment horizontal="center" vertical="center"/>
    </xf>
    <xf numFmtId="0" fontId="0" fillId="3" borderId="1" xfId="0" applyFill="1" applyBorder="1" applyAlignment="1">
      <alignment vertical="center" shrinkToFit="1"/>
    </xf>
    <xf numFmtId="0" fontId="0" fillId="4" borderId="1" xfId="0" applyFill="1" applyBorder="1" applyAlignment="1">
      <alignment horizontal="center" vertical="center" shrinkToFit="1"/>
    </xf>
    <xf numFmtId="0" fontId="0" fillId="4" borderId="0" xfId="0" applyFill="1" applyBorder="1" applyAlignment="1">
      <alignment horizontal="center" vertical="center"/>
    </xf>
    <xf numFmtId="0" fontId="0" fillId="0" borderId="0" xfId="0" applyBorder="1" applyAlignment="1">
      <alignment horizontal="center" vertical="center"/>
    </xf>
    <xf numFmtId="0" fontId="0" fillId="0" borderId="0" xfId="0" applyNumberFormat="1" applyBorder="1">
      <alignment vertical="center"/>
    </xf>
    <xf numFmtId="0" fontId="1" fillId="0" borderId="0" xfId="0" applyFont="1">
      <alignment vertical="center"/>
    </xf>
    <xf numFmtId="0" fontId="0" fillId="5" borderId="0" xfId="0" applyFill="1">
      <alignment vertical="center"/>
    </xf>
    <xf numFmtId="49" fontId="0" fillId="5" borderId="0" xfId="0" applyNumberFormat="1" applyFill="1" applyBorder="1" applyAlignment="1">
      <alignment horizontal="center" vertical="center"/>
    </xf>
    <xf numFmtId="0" fontId="0" fillId="5" borderId="0" xfId="0" applyFill="1" applyAlignment="1">
      <alignment horizontal="center" vertical="center"/>
    </xf>
    <xf numFmtId="0" fontId="13" fillId="2" borderId="5" xfId="0" applyFont="1" applyFill="1" applyBorder="1" applyAlignment="1">
      <alignment horizontal="center" vertical="center"/>
    </xf>
    <xf numFmtId="0" fontId="0" fillId="2" borderId="3" xfId="0" applyFill="1" applyBorder="1" applyAlignment="1">
      <alignment horizontal="center" vertical="center"/>
    </xf>
    <xf numFmtId="0" fontId="0" fillId="3" borderId="1" xfId="0" applyFill="1" applyBorder="1" applyAlignment="1">
      <alignment horizontal="center" vertical="center" shrinkToFit="1"/>
    </xf>
    <xf numFmtId="0" fontId="10" fillId="2" borderId="4" xfId="0" applyFont="1" applyFill="1" applyBorder="1" applyAlignment="1">
      <alignment horizontal="center" vertical="center"/>
    </xf>
    <xf numFmtId="0" fontId="10" fillId="2" borderId="2" xfId="0" quotePrefix="1" applyFont="1" applyFill="1" applyBorder="1" applyAlignment="1">
      <alignment horizontal="center" vertical="center"/>
    </xf>
    <xf numFmtId="0" fontId="1" fillId="0" borderId="0" xfId="0" applyFont="1" applyBorder="1">
      <alignment vertical="center"/>
    </xf>
    <xf numFmtId="0" fontId="10" fillId="2" borderId="17" xfId="0" applyFont="1" applyFill="1" applyBorder="1" applyAlignment="1">
      <alignment horizontal="center" vertical="center"/>
    </xf>
    <xf numFmtId="0" fontId="10" fillId="5" borderId="0" xfId="0" applyFont="1" applyFill="1" applyAlignment="1">
      <alignment horizontal="right" vertical="center"/>
    </xf>
    <xf numFmtId="0" fontId="7" fillId="5" borderId="0" xfId="0" applyFont="1" applyFill="1">
      <alignment vertical="center"/>
    </xf>
    <xf numFmtId="0" fontId="6" fillId="5" borderId="0" xfId="0" applyFont="1" applyFill="1">
      <alignment vertical="center"/>
    </xf>
    <xf numFmtId="0" fontId="5" fillId="5" borderId="0" xfId="0" applyFont="1" applyFill="1">
      <alignment vertical="center"/>
    </xf>
    <xf numFmtId="0" fontId="3" fillId="5" borderId="0" xfId="0" applyFont="1" applyFill="1">
      <alignment vertical="center"/>
    </xf>
    <xf numFmtId="0" fontId="0" fillId="2" borderId="1" xfId="0" applyFill="1" applyBorder="1">
      <alignment vertical="center"/>
    </xf>
    <xf numFmtId="0" fontId="0" fillId="4" borderId="5" xfId="0" applyFill="1" applyBorder="1" applyAlignment="1">
      <alignment horizontal="center" vertical="center"/>
    </xf>
    <xf numFmtId="0" fontId="0" fillId="4" borderId="17" xfId="0" applyNumberFormat="1" applyFill="1" applyBorder="1">
      <alignment vertical="center"/>
    </xf>
    <xf numFmtId="0" fontId="0" fillId="4" borderId="4" xfId="0" applyNumberFormat="1" applyFill="1" applyBorder="1">
      <alignment vertical="center"/>
    </xf>
    <xf numFmtId="0" fontId="0" fillId="4" borderId="3" xfId="0" applyFill="1" applyBorder="1" applyAlignment="1">
      <alignment vertical="center" shrinkToFit="1"/>
    </xf>
    <xf numFmtId="0" fontId="0" fillId="4" borderId="2" xfId="0" applyFill="1" applyBorder="1" applyAlignment="1">
      <alignment vertical="center" shrinkToFit="1"/>
    </xf>
    <xf numFmtId="0" fontId="12" fillId="6" borderId="1" xfId="0" applyFont="1" applyFill="1" applyBorder="1" applyAlignment="1">
      <alignment horizontal="center" vertical="center" shrinkToFit="1"/>
    </xf>
    <xf numFmtId="0" fontId="17" fillId="5" borderId="0" xfId="0" applyFont="1" applyFill="1">
      <alignment vertical="center"/>
    </xf>
    <xf numFmtId="0" fontId="18" fillId="0" borderId="0" xfId="0" applyFont="1">
      <alignment vertical="center"/>
    </xf>
    <xf numFmtId="0" fontId="0" fillId="2" borderId="18" xfId="0" applyFill="1" applyBorder="1" applyAlignment="1">
      <alignment horizontal="center" vertical="center"/>
    </xf>
    <xf numFmtId="0" fontId="0" fillId="2" borderId="10" xfId="0" applyFill="1" applyBorder="1" applyAlignment="1">
      <alignment horizontal="center" vertical="center"/>
    </xf>
    <xf numFmtId="0" fontId="0" fillId="5" borderId="5" xfId="0" applyFill="1" applyBorder="1">
      <alignment vertical="center"/>
    </xf>
    <xf numFmtId="0" fontId="0" fillId="5" borderId="2" xfId="0" applyFill="1" applyBorder="1">
      <alignment vertical="center"/>
    </xf>
    <xf numFmtId="0" fontId="0" fillId="7" borderId="1" xfId="0" applyFill="1" applyBorder="1" applyAlignment="1">
      <alignment horizontal="center" vertical="center"/>
    </xf>
    <xf numFmtId="0" fontId="0" fillId="8" borderId="1" xfId="0" applyFill="1" applyBorder="1" applyAlignment="1">
      <alignment horizontal="center" vertical="center"/>
    </xf>
    <xf numFmtId="0" fontId="10" fillId="5" borderId="0" xfId="0" applyFont="1" applyFill="1">
      <alignment vertical="center"/>
    </xf>
    <xf numFmtId="0" fontId="0" fillId="9" borderId="0" xfId="0" applyFill="1">
      <alignment vertical="center"/>
    </xf>
    <xf numFmtId="0" fontId="21" fillId="9" borderId="0" xfId="0" applyFont="1" applyFill="1">
      <alignment vertical="center"/>
    </xf>
    <xf numFmtId="0" fontId="21" fillId="9" borderId="0" xfId="0" applyFont="1" applyFill="1" applyAlignment="1">
      <alignment horizontal="center" vertical="center"/>
    </xf>
    <xf numFmtId="0" fontId="22" fillId="9" borderId="0" xfId="0" applyFont="1" applyFill="1" applyAlignment="1">
      <alignment horizontal="left" vertical="center"/>
    </xf>
    <xf numFmtId="0" fontId="24" fillId="9" borderId="0" xfId="0" applyFont="1" applyFill="1" applyAlignment="1">
      <alignment horizontal="center" vertical="center"/>
    </xf>
    <xf numFmtId="0" fontId="26" fillId="5" borderId="0" xfId="0" applyFont="1" applyFill="1">
      <alignment vertical="center"/>
    </xf>
    <xf numFmtId="49" fontId="14" fillId="4" borderId="1" xfId="0" applyNumberFormat="1" applyFont="1" applyFill="1" applyBorder="1" applyAlignment="1">
      <alignment horizontal="center" vertical="center"/>
    </xf>
    <xf numFmtId="0" fontId="0" fillId="2" borderId="5"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19" fillId="5" borderId="13" xfId="0" applyFont="1" applyFill="1" applyBorder="1" applyAlignment="1">
      <alignment horizontal="center" vertical="center"/>
    </xf>
    <xf numFmtId="0" fontId="19" fillId="5" borderId="15" xfId="0" applyFont="1" applyFill="1" applyBorder="1" applyAlignment="1">
      <alignment horizontal="center" vertical="center"/>
    </xf>
    <xf numFmtId="0" fontId="0" fillId="2" borderId="19" xfId="0" applyFill="1" applyBorder="1" applyAlignment="1">
      <alignment horizontal="center" vertical="center"/>
    </xf>
    <xf numFmtId="0" fontId="0" fillId="2" borderId="24" xfId="0" applyFill="1" applyBorder="1" applyAlignment="1">
      <alignment horizontal="center" vertical="center"/>
    </xf>
    <xf numFmtId="0" fontId="0" fillId="2" borderId="18" xfId="0" applyFill="1" applyBorder="1" applyAlignment="1">
      <alignment horizontal="center" vertical="center"/>
    </xf>
    <xf numFmtId="0" fontId="16" fillId="10" borderId="25" xfId="0" applyFont="1" applyFill="1" applyBorder="1" applyAlignment="1">
      <alignment horizontal="center" vertical="center"/>
    </xf>
    <xf numFmtId="0" fontId="16" fillId="10" borderId="29" xfId="0" applyFont="1" applyFill="1" applyBorder="1" applyAlignment="1">
      <alignment horizontal="center" vertical="center"/>
    </xf>
    <xf numFmtId="0" fontId="16" fillId="10" borderId="26" xfId="0" applyFont="1" applyFill="1" applyBorder="1" applyAlignment="1">
      <alignment horizontal="center" vertical="center"/>
    </xf>
    <xf numFmtId="0" fontId="16" fillId="10" borderId="27" xfId="0" applyFont="1" applyFill="1" applyBorder="1" applyAlignment="1">
      <alignment horizontal="center" vertical="center"/>
    </xf>
    <xf numFmtId="0" fontId="16" fillId="10" borderId="30" xfId="0" applyFont="1" applyFill="1" applyBorder="1" applyAlignment="1">
      <alignment horizontal="center" vertical="center"/>
    </xf>
    <xf numFmtId="0" fontId="16" fillId="10" borderId="28" xfId="0" applyFont="1" applyFill="1" applyBorder="1" applyAlignment="1">
      <alignment horizontal="center" vertical="center"/>
    </xf>
    <xf numFmtId="176" fontId="0" fillId="4" borderId="5" xfId="0" applyNumberFormat="1" applyFill="1" applyBorder="1" applyAlignment="1">
      <alignment horizontal="center" vertical="center"/>
    </xf>
    <xf numFmtId="176" fontId="0" fillId="4" borderId="20" xfId="0" applyNumberFormat="1" applyFill="1" applyBorder="1" applyAlignment="1">
      <alignment horizontal="center" vertical="center"/>
    </xf>
    <xf numFmtId="176" fontId="0" fillId="4" borderId="21" xfId="0" applyNumberFormat="1" applyFill="1" applyBorder="1" applyAlignment="1">
      <alignment horizontal="center" vertical="center"/>
    </xf>
    <xf numFmtId="177" fontId="0" fillId="4" borderId="5" xfId="0" applyNumberFormat="1" applyFill="1" applyBorder="1" applyAlignment="1">
      <alignment horizontal="center" vertical="center"/>
    </xf>
    <xf numFmtId="177" fontId="0" fillId="4" borderId="20" xfId="0" applyNumberFormat="1" applyFill="1" applyBorder="1" applyAlignment="1">
      <alignment horizontal="center" vertical="center"/>
    </xf>
    <xf numFmtId="177" fontId="0" fillId="4" borderId="21" xfId="0" applyNumberFormat="1" applyFill="1" applyBorder="1" applyAlignment="1">
      <alignment horizontal="center" vertical="center"/>
    </xf>
    <xf numFmtId="42" fontId="14" fillId="4" borderId="5" xfId="0" applyNumberFormat="1" applyFont="1" applyFill="1" applyBorder="1" applyAlignment="1">
      <alignment horizontal="center" vertical="center"/>
    </xf>
    <xf numFmtId="42" fontId="14" fillId="4" borderId="20" xfId="0" applyNumberFormat="1" applyFont="1" applyFill="1" applyBorder="1" applyAlignment="1">
      <alignment horizontal="center" vertical="center"/>
    </xf>
    <xf numFmtId="49" fontId="0" fillId="5" borderId="5" xfId="0" applyNumberFormat="1" applyFill="1" applyBorder="1" applyAlignment="1">
      <alignment horizontal="left" vertical="center"/>
    </xf>
    <xf numFmtId="49" fontId="0" fillId="5" borderId="20" xfId="0" applyNumberFormat="1" applyFill="1" applyBorder="1" applyAlignment="1">
      <alignment horizontal="left" vertical="center"/>
    </xf>
    <xf numFmtId="49" fontId="0" fillId="5" borderId="21" xfId="0" applyNumberFormat="1" applyFill="1" applyBorder="1" applyAlignment="1">
      <alignment horizontal="left" vertical="center"/>
    </xf>
    <xf numFmtId="49" fontId="10" fillId="5" borderId="5" xfId="0" applyNumberFormat="1" applyFont="1" applyFill="1" applyBorder="1" applyAlignment="1">
      <alignment horizontal="left" vertical="center" shrinkToFit="1"/>
    </xf>
    <xf numFmtId="49" fontId="10" fillId="5" borderId="20" xfId="0" applyNumberFormat="1" applyFont="1" applyFill="1" applyBorder="1" applyAlignment="1">
      <alignment horizontal="left" vertical="center" shrinkToFit="1"/>
    </xf>
    <xf numFmtId="49" fontId="10" fillId="5" borderId="21" xfId="0" applyNumberFormat="1" applyFont="1" applyFill="1" applyBorder="1" applyAlignment="1">
      <alignment horizontal="left" vertical="center" shrinkToFit="1"/>
    </xf>
    <xf numFmtId="49" fontId="4" fillId="5" borderId="5" xfId="1" applyNumberFormat="1" applyFill="1" applyBorder="1" applyAlignment="1" applyProtection="1">
      <alignment horizontal="center" vertical="center"/>
    </xf>
    <xf numFmtId="49" fontId="4" fillId="5" borderId="20" xfId="1" applyNumberFormat="1" applyFill="1" applyBorder="1" applyAlignment="1" applyProtection="1">
      <alignment horizontal="center" vertical="center"/>
    </xf>
    <xf numFmtId="49" fontId="4" fillId="5" borderId="21" xfId="1" applyNumberFormat="1" applyFill="1" applyBorder="1" applyAlignment="1" applyProtection="1">
      <alignment horizontal="center" vertical="center"/>
    </xf>
    <xf numFmtId="0" fontId="0" fillId="0" borderId="24" xfId="0" applyBorder="1" applyAlignment="1">
      <alignment horizontal="center" vertical="center"/>
    </xf>
    <xf numFmtId="0" fontId="0" fillId="0" borderId="18" xfId="0" applyBorder="1" applyAlignment="1">
      <alignment horizontal="center" vertical="center"/>
    </xf>
    <xf numFmtId="0" fontId="19" fillId="4" borderId="25" xfId="0" applyFont="1" applyFill="1" applyBorder="1" applyAlignment="1">
      <alignment horizontal="center" vertical="center"/>
    </xf>
    <xf numFmtId="0" fontId="19" fillId="4" borderId="26" xfId="0" applyFont="1" applyFill="1" applyBorder="1" applyAlignment="1">
      <alignment horizontal="center" vertical="center"/>
    </xf>
    <xf numFmtId="0" fontId="19" fillId="4" borderId="27" xfId="0" applyFont="1" applyFill="1" applyBorder="1" applyAlignment="1">
      <alignment horizontal="center" vertical="center"/>
    </xf>
    <xf numFmtId="0" fontId="19" fillId="4" borderId="28" xfId="0" applyFont="1" applyFill="1" applyBorder="1" applyAlignment="1">
      <alignment horizontal="center" vertical="center"/>
    </xf>
    <xf numFmtId="0" fontId="20" fillId="5" borderId="0" xfId="0" applyFont="1" applyFill="1" applyAlignment="1">
      <alignment horizontal="right" vertical="center"/>
    </xf>
    <xf numFmtId="49" fontId="0" fillId="5" borderId="1" xfId="0" applyNumberFormat="1" applyFill="1" applyBorder="1" applyAlignment="1">
      <alignment horizontal="center" vertical="center"/>
    </xf>
    <xf numFmtId="178" fontId="0" fillId="0" borderId="0" xfId="0" applyNumberFormat="1" applyBorder="1" applyAlignment="1">
      <alignment horizontal="center" vertical="center"/>
    </xf>
    <xf numFmtId="178" fontId="0" fillId="0" borderId="12" xfId="0" applyNumberFormat="1" applyBorder="1" applyAlignment="1">
      <alignment horizontal="center" vertical="center"/>
    </xf>
    <xf numFmtId="0" fontId="0" fillId="2" borderId="1" xfId="0" applyFill="1" applyBorder="1" applyAlignment="1">
      <alignment horizontal="center" vertical="center"/>
    </xf>
    <xf numFmtId="0" fontId="15" fillId="5" borderId="5" xfId="0" applyFont="1" applyFill="1" applyBorder="1" applyAlignment="1">
      <alignment horizontal="center" vertical="center" shrinkToFit="1"/>
    </xf>
    <xf numFmtId="0" fontId="15" fillId="5" borderId="20" xfId="0" applyFont="1" applyFill="1" applyBorder="1" applyAlignment="1">
      <alignment horizontal="center" vertical="center" shrinkToFit="1"/>
    </xf>
    <xf numFmtId="0" fontId="15" fillId="5" borderId="21" xfId="0" applyFont="1" applyFill="1" applyBorder="1" applyAlignment="1">
      <alignment horizontal="center" vertical="center" shrinkToFit="1"/>
    </xf>
    <xf numFmtId="0" fontId="0" fillId="2" borderId="1" xfId="0" applyFill="1" applyBorder="1" applyAlignment="1">
      <alignment horizontal="center" vertical="center" wrapText="1"/>
    </xf>
    <xf numFmtId="0" fontId="0" fillId="5" borderId="5" xfId="0" applyFill="1" applyBorder="1" applyAlignment="1">
      <alignment horizontal="center" vertical="center"/>
    </xf>
    <xf numFmtId="0" fontId="0" fillId="5" borderId="20" xfId="0" applyFill="1" applyBorder="1" applyAlignment="1">
      <alignment horizontal="center" vertical="center"/>
    </xf>
    <xf numFmtId="0" fontId="0" fillId="5" borderId="21" xfId="0" applyFill="1" applyBorder="1" applyAlignment="1">
      <alignment horizontal="center" vertical="center"/>
    </xf>
    <xf numFmtId="0" fontId="10" fillId="2" borderId="5"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cellXfs>
  <cellStyles count="2">
    <cellStyle name="ハイパーリンク" xfId="1" builtinId="8"/>
    <cellStyle name="標準" xfId="0" builtinId="0"/>
  </cellStyles>
  <dxfs count="2">
    <dxf>
      <fill>
        <patternFill>
          <bgColor indexed="45"/>
        </patternFill>
      </fill>
    </dxf>
    <dxf>
      <fill>
        <patternFill>
          <bgColor indexed="1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459105</xdr:colOff>
      <xdr:row>28</xdr:row>
      <xdr:rowOff>28575</xdr:rowOff>
    </xdr:from>
    <xdr:to>
      <xdr:col>9</xdr:col>
      <xdr:colOff>312469</xdr:colOff>
      <xdr:row>31</xdr:row>
      <xdr:rowOff>152400</xdr:rowOff>
    </xdr:to>
    <xdr:sp macro="" textlink="">
      <xdr:nvSpPr>
        <xdr:cNvPr id="2164" name="AutoShape 5"/>
        <xdr:cNvSpPr>
          <a:spLocks noChangeArrowheads="1"/>
        </xdr:cNvSpPr>
      </xdr:nvSpPr>
      <xdr:spPr bwMode="auto">
        <a:xfrm>
          <a:off x="3535680" y="4791075"/>
          <a:ext cx="2101264" cy="638175"/>
        </a:xfrm>
        <a:prstGeom prst="wedgeRoundRectCallout">
          <a:avLst>
            <a:gd name="adj1" fmla="val 15727"/>
            <a:gd name="adj2" fmla="val -83644"/>
            <a:gd name="adj3" fmla="val 16667"/>
          </a:avLst>
        </a:prstGeom>
        <a:solidFill>
          <a:srgbClr val="FFFFFF"/>
        </a:solidFill>
        <a:ln w="9525">
          <a:solidFill>
            <a:srgbClr val="000000"/>
          </a:solidFill>
          <a:miter lim="800000"/>
          <a:headEnd/>
          <a:tailEnd/>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ＭＳ Ｐゴシック"/>
              <a:ea typeface="ＭＳ Ｐゴシック"/>
            </a:rPr>
            <a:t>青いセルの部分には演算が埋め込まれています。書き換えないでください。</a:t>
          </a:r>
        </a:p>
      </xdr:txBody>
    </xdr:sp>
    <xdr:clientData/>
  </xdr:twoCellAnchor>
  <xdr:twoCellAnchor>
    <xdr:from>
      <xdr:col>10</xdr:col>
      <xdr:colOff>51435</xdr:colOff>
      <xdr:row>28</xdr:row>
      <xdr:rowOff>38100</xdr:rowOff>
    </xdr:from>
    <xdr:to>
      <xdr:col>13</xdr:col>
      <xdr:colOff>13400</xdr:colOff>
      <xdr:row>31</xdr:row>
      <xdr:rowOff>133350</xdr:rowOff>
    </xdr:to>
    <xdr:sp macro="" textlink="">
      <xdr:nvSpPr>
        <xdr:cNvPr id="2070" name="AutoShape 6"/>
        <xdr:cNvSpPr>
          <a:spLocks noChangeArrowheads="1"/>
        </xdr:cNvSpPr>
      </xdr:nvSpPr>
      <xdr:spPr bwMode="auto">
        <a:xfrm>
          <a:off x="5775960" y="4505325"/>
          <a:ext cx="1371665" cy="609600"/>
        </a:xfrm>
        <a:prstGeom prst="wedgeRoundRectCallout">
          <a:avLst>
            <a:gd name="adj1" fmla="val -24481"/>
            <a:gd name="adj2" fmla="val -8125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黄色いセルの部分は入力項目を選びます。</a:t>
          </a:r>
        </a:p>
      </xdr:txBody>
    </xdr:sp>
    <xdr:clientData/>
  </xdr:twoCellAnchor>
  <xdr:twoCellAnchor>
    <xdr:from>
      <xdr:col>1</xdr:col>
      <xdr:colOff>676275</xdr:colOff>
      <xdr:row>17</xdr:row>
      <xdr:rowOff>85725</xdr:rowOff>
    </xdr:from>
    <xdr:to>
      <xdr:col>4</xdr:col>
      <xdr:colOff>11</xdr:colOff>
      <xdr:row>20</xdr:row>
      <xdr:rowOff>125808</xdr:rowOff>
    </xdr:to>
    <xdr:sp macro="" textlink="">
      <xdr:nvSpPr>
        <xdr:cNvPr id="2071" name="AutoShape 5"/>
        <xdr:cNvSpPr>
          <a:spLocks noChangeArrowheads="1"/>
        </xdr:cNvSpPr>
      </xdr:nvSpPr>
      <xdr:spPr bwMode="auto">
        <a:xfrm>
          <a:off x="962025" y="2657475"/>
          <a:ext cx="1381136" cy="563958"/>
        </a:xfrm>
        <a:prstGeom prst="wedgeRoundRectCallout">
          <a:avLst>
            <a:gd name="adj1" fmla="val -22412"/>
            <a:gd name="adj2" fmla="val 9918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白いセルの部分に入力してください。</a:t>
          </a:r>
        </a:p>
      </xdr:txBody>
    </xdr:sp>
    <xdr:clientData/>
  </xdr:twoCellAnchor>
  <xdr:twoCellAnchor>
    <xdr:from>
      <xdr:col>7</xdr:col>
      <xdr:colOff>137161</xdr:colOff>
      <xdr:row>14</xdr:row>
      <xdr:rowOff>9526</xdr:rowOff>
    </xdr:from>
    <xdr:to>
      <xdr:col>13</xdr:col>
      <xdr:colOff>194342</xdr:colOff>
      <xdr:row>18</xdr:row>
      <xdr:rowOff>106736</xdr:rowOff>
    </xdr:to>
    <xdr:sp macro="" textlink="">
      <xdr:nvSpPr>
        <xdr:cNvPr id="2167" name="AutoShape 5"/>
        <xdr:cNvSpPr>
          <a:spLocks noChangeArrowheads="1"/>
        </xdr:cNvSpPr>
      </xdr:nvSpPr>
      <xdr:spPr bwMode="auto">
        <a:xfrm>
          <a:off x="4352926" y="2000251"/>
          <a:ext cx="2971800" cy="847724"/>
        </a:xfrm>
        <a:prstGeom prst="wedgeRoundRectCallout">
          <a:avLst>
            <a:gd name="adj1" fmla="val -11691"/>
            <a:gd name="adj2" fmla="val 118446"/>
            <a:gd name="adj3" fmla="val 16667"/>
          </a:avLst>
        </a:prstGeom>
        <a:solidFill>
          <a:srgbClr val="FFFF00"/>
        </a:solidFill>
        <a:ln w="9525">
          <a:solidFill>
            <a:srgbClr val="000000"/>
          </a:solidFill>
          <a:miter lim="800000"/>
          <a:headEnd/>
          <a:tailEnd/>
        </a:ln>
      </xdr:spPr>
      <xdr:txBody>
        <a:bodyPr vertOverflow="clip" wrap="square" lIns="27432" tIns="18288" rIns="0" bIns="0" anchor="t"/>
        <a:lstStyle/>
        <a:p>
          <a:pPr algn="l" rtl="0">
            <a:lnSpc>
              <a:spcPts val="1000"/>
            </a:lnSpc>
            <a:defRPr sz="1000"/>
          </a:pPr>
          <a:r>
            <a:rPr lang="ja-JP" altLang="en-US" sz="1100" b="0" i="0" u="none" strike="noStrike" baseline="0">
              <a:solidFill>
                <a:srgbClr val="000000"/>
              </a:solidFill>
              <a:latin typeface="ＭＳ Ｐゴシック"/>
              <a:ea typeface="ＭＳ Ｐゴシック"/>
            </a:rPr>
            <a:t>区分（小学・中学・高校・一般など）をドロップ</a:t>
          </a:r>
          <a:endParaRPr lang="en-US" altLang="ja-JP" sz="1100" b="0" i="0" u="none" strike="noStrike" baseline="0">
            <a:solidFill>
              <a:srgbClr val="000000"/>
            </a:solidFill>
            <a:latin typeface="ＭＳ Ｐゴシック"/>
            <a:ea typeface="ＭＳ Ｐゴシック"/>
          </a:endParaRPr>
        </a:p>
        <a:p>
          <a:pPr algn="l" rtl="0">
            <a:lnSpc>
              <a:spcPts val="1000"/>
            </a:lnSpc>
            <a:defRPr sz="1000"/>
          </a:pPr>
          <a:r>
            <a:rPr lang="ja-JP" altLang="en-US" sz="1100" b="0" i="0" u="none" strike="noStrike" baseline="0">
              <a:solidFill>
                <a:srgbClr val="000000"/>
              </a:solidFill>
              <a:latin typeface="ＭＳ Ｐゴシック"/>
              <a:ea typeface="ＭＳ Ｐゴシック"/>
            </a:rPr>
            <a:t>ダウンから選びます。</a:t>
          </a:r>
          <a:endParaRPr lang="en-US" altLang="ja-JP" sz="1100" b="0" i="0" u="none" strike="noStrike" baseline="0">
            <a:solidFill>
              <a:srgbClr val="000000"/>
            </a:solidFill>
            <a:latin typeface="ＭＳ Ｐゴシック"/>
            <a:ea typeface="ＭＳ Ｐゴシック"/>
          </a:endParaRPr>
        </a:p>
        <a:p>
          <a:pPr algn="l" rtl="0">
            <a:lnSpc>
              <a:spcPts val="1000"/>
            </a:lnSpc>
            <a:defRPr sz="1000"/>
          </a:pPr>
          <a:r>
            <a:rPr lang="ja-JP" altLang="en-US" sz="1100" b="0" i="0" u="none" strike="noStrike" baseline="0">
              <a:solidFill>
                <a:srgbClr val="000000"/>
              </a:solidFill>
              <a:latin typeface="ＭＳ Ｐゴシック"/>
              <a:ea typeface="ＭＳ Ｐゴシック"/>
            </a:rPr>
            <a:t>選択した区分により、参加料の計算を行います。</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区分を間違えると参加料が違ってしまいます。</a:t>
          </a:r>
        </a:p>
      </xdr:txBody>
    </xdr:sp>
    <xdr:clientData/>
  </xdr:twoCellAnchor>
  <xdr:twoCellAnchor>
    <xdr:from>
      <xdr:col>0</xdr:col>
      <xdr:colOff>177165</xdr:colOff>
      <xdr:row>28</xdr:row>
      <xdr:rowOff>85725</xdr:rowOff>
    </xdr:from>
    <xdr:to>
      <xdr:col>3</xdr:col>
      <xdr:colOff>457200</xdr:colOff>
      <xdr:row>31</xdr:row>
      <xdr:rowOff>104775</xdr:rowOff>
    </xdr:to>
    <xdr:sp macro="" textlink="">
      <xdr:nvSpPr>
        <xdr:cNvPr id="2168" name="AutoShape 5"/>
        <xdr:cNvSpPr>
          <a:spLocks noChangeArrowheads="1"/>
        </xdr:cNvSpPr>
      </xdr:nvSpPr>
      <xdr:spPr bwMode="auto">
        <a:xfrm>
          <a:off x="177165" y="4543425"/>
          <a:ext cx="1937385" cy="533400"/>
        </a:xfrm>
        <a:prstGeom prst="wedgeRoundRectCallout">
          <a:avLst>
            <a:gd name="adj1" fmla="val -27314"/>
            <a:gd name="adj2" fmla="val -122540"/>
            <a:gd name="adj3" fmla="val 16667"/>
          </a:avLst>
        </a:prstGeom>
        <a:solidFill>
          <a:srgbClr val="FFFF00"/>
        </a:solidFill>
        <a:ln w="9525">
          <a:solidFill>
            <a:srgbClr val="000000"/>
          </a:solidFill>
          <a:miter lim="800000"/>
          <a:headEnd/>
          <a:tailEnd/>
        </a:ln>
      </xdr:spPr>
      <xdr:txBody>
        <a:bodyPr vertOverflow="clip" wrap="square" lIns="27432" tIns="18288" rIns="0" bIns="0" anchor="t"/>
        <a:lstStyle/>
        <a:p>
          <a:pPr algn="l" rtl="0">
            <a:lnSpc>
              <a:spcPts val="1300"/>
            </a:lnSpc>
            <a:defRPr sz="1000"/>
          </a:pP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記入せず、空欄にしてください。</a:t>
          </a:r>
        </a:p>
      </xdr:txBody>
    </xdr:sp>
    <xdr:clientData/>
  </xdr:twoCellAnchor>
  <xdr:twoCellAnchor>
    <xdr:from>
      <xdr:col>18</xdr:col>
      <xdr:colOff>264794</xdr:colOff>
      <xdr:row>29</xdr:row>
      <xdr:rowOff>9524</xdr:rowOff>
    </xdr:from>
    <xdr:to>
      <xdr:col>22</xdr:col>
      <xdr:colOff>895350</xdr:colOff>
      <xdr:row>36</xdr:row>
      <xdr:rowOff>152399</xdr:rowOff>
    </xdr:to>
    <xdr:sp macro="" textlink="">
      <xdr:nvSpPr>
        <xdr:cNvPr id="2169" name="AutoShape 6"/>
        <xdr:cNvSpPr>
          <a:spLocks noChangeArrowheads="1"/>
        </xdr:cNvSpPr>
      </xdr:nvSpPr>
      <xdr:spPr bwMode="auto">
        <a:xfrm>
          <a:off x="9361169" y="4943474"/>
          <a:ext cx="2545081" cy="1343025"/>
        </a:xfrm>
        <a:prstGeom prst="wedgeRoundRectCallout">
          <a:avLst>
            <a:gd name="adj1" fmla="val -39273"/>
            <a:gd name="adj2" fmla="val -82757"/>
            <a:gd name="adj3" fmla="val 16667"/>
          </a:avLst>
        </a:prstGeom>
        <a:solidFill>
          <a:srgbClr val="FFFFFF"/>
        </a:solidFill>
        <a:ln w="9525">
          <a:solidFill>
            <a:srgbClr val="000000"/>
          </a:solidFill>
          <a:miter lim="800000"/>
          <a:headEnd/>
          <a:tailEnd/>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ＭＳ Ｐゴシック"/>
              <a:ea typeface="ＭＳ Ｐゴシック"/>
            </a:rPr>
            <a:t>リレーチームはメンバーの4～6名に</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チーム目は </a:t>
          </a:r>
          <a:r>
            <a:rPr lang="en-US" altLang="ja-JP" sz="1100" b="0" i="0" u="none" strike="noStrike" baseline="0">
              <a:solidFill>
                <a:srgbClr val="000000"/>
              </a:solidFill>
              <a:latin typeface="ＭＳ Ｐゴシック"/>
              <a:ea typeface="ＭＳ Ｐゴシック"/>
            </a:rPr>
            <a:t>A1, A2, A3, A4, A5, A6</a:t>
          </a:r>
        </a:p>
        <a:p>
          <a:pPr algn="l" rtl="0">
            <a:lnSpc>
              <a:spcPts val="1300"/>
            </a:lnSpc>
            <a:defRPr sz="1000"/>
          </a:pPr>
          <a:r>
            <a:rPr lang="ja-JP" altLang="en-US" sz="1100" b="0" i="0" u="none" strike="noStrike" baseline="0">
              <a:solidFill>
                <a:srgbClr val="000000"/>
              </a:solidFill>
              <a:latin typeface="ＭＳ Ｐゴシック"/>
              <a:ea typeface="ＭＳ Ｐゴシック"/>
            </a:rPr>
            <a:t>    と入力してください。　（重複不可）</a:t>
          </a:r>
        </a:p>
        <a:p>
          <a:pPr algn="l" rtl="0">
            <a:lnSpc>
              <a:spcPts val="1300"/>
            </a:lnSpc>
            <a:defRPr sz="1000"/>
          </a:pPr>
          <a:r>
            <a:rPr lang="ja-JP" altLang="en-US" sz="1100" b="0" i="0" u="none" strike="noStrike" baseline="0">
              <a:solidFill>
                <a:srgbClr val="000000"/>
              </a:solidFill>
              <a:latin typeface="ＭＳ Ｐゴシック"/>
              <a:ea typeface="ＭＳ Ｐゴシック"/>
            </a:rPr>
            <a:t>2チーム目は B1, B2 </a:t>
          </a:r>
          <a:r>
            <a:rPr lang="en-US" altLang="ja-JP" sz="1100" b="0" i="0" u="none" strike="noStrike" baseline="0">
              <a:solidFill>
                <a:srgbClr val="000000"/>
              </a:solidFill>
              <a:latin typeface="ＭＳ Ｐゴシック"/>
              <a:ea typeface="ＭＳ Ｐゴシック"/>
            </a:rPr>
            <a:t>,B3 ,B4, B5, B6</a:t>
          </a:r>
        </a:p>
        <a:p>
          <a:pPr algn="l" rtl="0">
            <a:lnSpc>
              <a:spcPts val="1300"/>
            </a:lnSpc>
            <a:defRPr sz="1000"/>
          </a:pPr>
          <a:r>
            <a:rPr lang="ja-JP" altLang="en-US" sz="1100" b="0" i="0" u="none" strike="noStrike" baseline="0">
              <a:solidFill>
                <a:srgbClr val="000000"/>
              </a:solidFill>
              <a:latin typeface="ＭＳ Ｐゴシック"/>
              <a:ea typeface="ＭＳ Ｐゴシック"/>
            </a:rPr>
            <a:t>3チーム目は C1, C2</a:t>
          </a:r>
          <a:r>
            <a:rPr lang="en-US" altLang="ja-JP" sz="1100" b="0" i="0" u="none" strike="noStrike" baseline="0">
              <a:solidFill>
                <a:srgbClr val="000000"/>
              </a:solidFill>
              <a:latin typeface="ＭＳ Ｐゴシック"/>
              <a:ea typeface="ＭＳ Ｐゴシック"/>
            </a:rPr>
            <a:t>, C3, C4, C5, C6</a:t>
          </a:r>
        </a:p>
        <a:p>
          <a:pPr algn="l" rtl="0">
            <a:lnSpc>
              <a:spcPts val="1300"/>
            </a:lnSpc>
            <a:defRPr sz="1000"/>
          </a:pPr>
          <a:r>
            <a:rPr lang="ja-JP" altLang="en-US" sz="1100" b="0" i="0" u="none" strike="noStrike" baseline="0">
              <a:solidFill>
                <a:srgbClr val="000000"/>
              </a:solidFill>
              <a:latin typeface="ＭＳ Ｐゴシック"/>
              <a:ea typeface="ＭＳ Ｐゴシック"/>
            </a:rPr>
            <a:t>　・・・・とします。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男女は別の記号を用います。</a:t>
          </a:r>
        </a:p>
      </xdr:txBody>
    </xdr:sp>
    <xdr:clientData/>
  </xdr:twoCellAnchor>
  <xdr:twoCellAnchor>
    <xdr:from>
      <xdr:col>13</xdr:col>
      <xdr:colOff>72390</xdr:colOff>
      <xdr:row>28</xdr:row>
      <xdr:rowOff>68580</xdr:rowOff>
    </xdr:from>
    <xdr:to>
      <xdr:col>18</xdr:col>
      <xdr:colOff>112406</xdr:colOff>
      <xdr:row>32</xdr:row>
      <xdr:rowOff>85725</xdr:rowOff>
    </xdr:to>
    <xdr:sp macro="" textlink="">
      <xdr:nvSpPr>
        <xdr:cNvPr id="2076" name="AutoShape 6"/>
        <xdr:cNvSpPr>
          <a:spLocks noChangeArrowheads="1"/>
        </xdr:cNvSpPr>
      </xdr:nvSpPr>
      <xdr:spPr bwMode="auto">
        <a:xfrm>
          <a:off x="7206615" y="4535805"/>
          <a:ext cx="2002166" cy="702945"/>
        </a:xfrm>
        <a:prstGeom prst="wedgeRoundRectCallout">
          <a:avLst>
            <a:gd name="adj1" fmla="val -49768"/>
            <a:gd name="adj2" fmla="val -7948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記録は全角数字で入力します。</a:t>
          </a:r>
          <a:r>
            <a:rPr lang="en-US" altLang="ja-JP" sz="1100" b="0" i="0" u="none" strike="noStrike" baseline="0">
              <a:solidFill>
                <a:srgbClr val="000000"/>
              </a:solidFill>
              <a:latin typeface="ＭＳ Ｐゴシック"/>
              <a:ea typeface="ＭＳ Ｐゴシック"/>
            </a:rPr>
            <a:t>400m,400mR</a:t>
          </a:r>
          <a:r>
            <a:rPr lang="ja-JP" altLang="en-US" sz="1100" b="0" i="0" u="none" strike="noStrike" baseline="0">
              <a:solidFill>
                <a:srgbClr val="000000"/>
              </a:solidFill>
              <a:latin typeface="ＭＳ Ｐゴシック"/>
              <a:ea typeface="ＭＳ Ｐゴシック"/>
            </a:rPr>
            <a:t>で</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分を超える場合は秒換算します。</a:t>
          </a:r>
        </a:p>
      </xdr:txBody>
    </xdr:sp>
    <xdr:clientData/>
  </xdr:twoCellAnchor>
  <xdr:twoCellAnchor>
    <xdr:from>
      <xdr:col>18</xdr:col>
      <xdr:colOff>104775</xdr:colOff>
      <xdr:row>10</xdr:row>
      <xdr:rowOff>123825</xdr:rowOff>
    </xdr:from>
    <xdr:to>
      <xdr:col>20</xdr:col>
      <xdr:colOff>304800</xdr:colOff>
      <xdr:row>15</xdr:row>
      <xdr:rowOff>123825</xdr:rowOff>
    </xdr:to>
    <xdr:sp macro="" textlink="">
      <xdr:nvSpPr>
        <xdr:cNvPr id="11" name="AutoShape 6"/>
        <xdr:cNvSpPr>
          <a:spLocks noChangeArrowheads="1"/>
        </xdr:cNvSpPr>
      </xdr:nvSpPr>
      <xdr:spPr bwMode="auto">
        <a:xfrm>
          <a:off x="9201150" y="1524000"/>
          <a:ext cx="1390650" cy="828675"/>
        </a:xfrm>
        <a:prstGeom prst="wedgeRoundRectCallout">
          <a:avLst>
            <a:gd name="adj1" fmla="val 35241"/>
            <a:gd name="adj2" fmla="val 72150"/>
            <a:gd name="adj3" fmla="val 16667"/>
          </a:avLst>
        </a:prstGeom>
        <a:solidFill>
          <a:srgbClr val="FFFFFF"/>
        </a:solidFill>
        <a:ln w="9525">
          <a:solidFill>
            <a:srgbClr val="000000"/>
          </a:solidFill>
          <a:miter lim="800000"/>
          <a:headEnd/>
          <a:tailEnd/>
        </a:ln>
      </xdr:spPr>
      <xdr:txBody>
        <a:bodyPr vertOverflow="clip" wrap="square" lIns="27432" tIns="18288" rIns="0" bIns="0" anchor="t"/>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この数値は自動的に計算されます。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絶対に</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書き換えないでください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127636</xdr:colOff>
      <xdr:row>3</xdr:row>
      <xdr:rowOff>15240</xdr:rowOff>
    </xdr:from>
    <xdr:to>
      <xdr:col>9</xdr:col>
      <xdr:colOff>362045</xdr:colOff>
      <xdr:row>6</xdr:row>
      <xdr:rowOff>129540</xdr:rowOff>
    </xdr:to>
    <xdr:sp macro="" textlink="">
      <xdr:nvSpPr>
        <xdr:cNvPr id="1084" name="AutoShape 43"/>
        <xdr:cNvSpPr>
          <a:spLocks noChangeArrowheads="1"/>
        </xdr:cNvSpPr>
      </xdr:nvSpPr>
      <xdr:spPr bwMode="auto">
        <a:xfrm>
          <a:off x="4756786" y="596265"/>
          <a:ext cx="1777459" cy="676275"/>
        </a:xfrm>
        <a:prstGeom prst="foldedCorner">
          <a:avLst>
            <a:gd name="adj" fmla="val 12500"/>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振込口座  </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みずほ銀行 　駒込支店</a:t>
          </a:r>
        </a:p>
        <a:p>
          <a:pPr algn="l" rtl="0">
            <a:lnSpc>
              <a:spcPts val="1000"/>
            </a:lnSpc>
            <a:defRPr sz="1000"/>
          </a:pPr>
          <a:r>
            <a:rPr lang="ja-JP" altLang="en-US" sz="900" b="0" i="0" u="none" strike="noStrike" baseline="0">
              <a:solidFill>
                <a:srgbClr val="000000"/>
              </a:solidFill>
              <a:latin typeface="ＭＳ Ｐゴシック"/>
              <a:ea typeface="ＭＳ Ｐゴシック"/>
            </a:rPr>
            <a:t>口座番号 １１５４０９７</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加入者名 文京区陸上競技会</a:t>
          </a:r>
          <a:endParaRPr lang="en-US" altLang="ja-JP" sz="9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8"/>
  <sheetViews>
    <sheetView topLeftCell="A13" workbookViewId="0">
      <selection activeCell="J4" sqref="J4:J5"/>
    </sheetView>
  </sheetViews>
  <sheetFormatPr defaultRowHeight="13.5"/>
  <cols>
    <col min="1" max="1" width="3.75" customWidth="1"/>
    <col min="5" max="6" width="9.625" customWidth="1"/>
    <col min="7" max="7" width="5.25" bestFit="1" customWidth="1"/>
    <col min="8" max="8" width="5.25" customWidth="1"/>
    <col min="9" max="9" width="9.375" customWidth="1"/>
    <col min="10" max="10" width="5.25" bestFit="1" customWidth="1"/>
    <col min="11" max="11" width="11.75" customWidth="1"/>
    <col min="12" max="13" width="3.375" bestFit="1" customWidth="1"/>
    <col min="14" max="14" width="3.875" bestFit="1" customWidth="1"/>
    <col min="15" max="15" width="11.25" customWidth="1"/>
    <col min="16" max="17" width="3.375" bestFit="1" customWidth="1"/>
    <col min="18" max="18" width="3.875" bestFit="1" customWidth="1"/>
    <col min="19" max="19" width="10.5" customWidth="1"/>
    <col min="20" max="20" width="5.125" customWidth="1"/>
    <col min="21" max="21" width="4.875" customWidth="1"/>
    <col min="22" max="22" width="4.625" customWidth="1"/>
    <col min="23" max="23" width="12" customWidth="1"/>
  </cols>
  <sheetData>
    <row r="1" spans="1:26" ht="21.75" customHeight="1">
      <c r="A1" s="57" t="s">
        <v>248</v>
      </c>
      <c r="B1" s="35"/>
      <c r="C1" s="35"/>
      <c r="D1" s="35"/>
      <c r="E1" s="35"/>
      <c r="F1" s="35"/>
      <c r="G1" s="35"/>
      <c r="H1" s="35"/>
      <c r="I1" s="35"/>
      <c r="J1" s="35"/>
      <c r="K1" s="35"/>
      <c r="L1" s="35"/>
      <c r="M1" s="35"/>
      <c r="N1" s="35"/>
      <c r="O1" s="35"/>
      <c r="P1" s="35"/>
      <c r="Q1" s="35"/>
      <c r="R1" s="35"/>
      <c r="S1" s="35"/>
      <c r="T1" s="35"/>
      <c r="U1" s="35"/>
      <c r="V1" s="35"/>
      <c r="W1" s="35"/>
      <c r="X1" s="35"/>
      <c r="Y1" s="35"/>
      <c r="Z1" s="35"/>
    </row>
    <row r="2" spans="1:26" ht="6.75" customHeight="1">
      <c r="A2" s="46"/>
      <c r="B2" s="35"/>
      <c r="C2" s="35"/>
      <c r="D2" s="35"/>
      <c r="E2" s="35"/>
      <c r="F2" s="35"/>
      <c r="G2" s="35"/>
      <c r="H2" s="35"/>
      <c r="I2" s="35"/>
      <c r="J2" s="35"/>
      <c r="K2" s="35"/>
      <c r="L2" s="35"/>
      <c r="M2" s="35"/>
      <c r="N2" s="35"/>
      <c r="O2" s="35"/>
      <c r="P2" s="35"/>
      <c r="Q2" s="35"/>
      <c r="R2" s="35"/>
      <c r="S2" s="35"/>
      <c r="T2" s="35"/>
      <c r="U2" s="35"/>
      <c r="V2" s="35"/>
      <c r="W2" s="35"/>
      <c r="X2" s="35"/>
      <c r="Y2" s="35"/>
      <c r="Z2" s="35"/>
    </row>
    <row r="3" spans="1:26" ht="13.5" customHeight="1">
      <c r="A3" s="47" t="s">
        <v>244</v>
      </c>
      <c r="B3" s="47"/>
      <c r="C3" s="47"/>
      <c r="D3" s="47"/>
      <c r="E3" s="47"/>
      <c r="F3" s="47"/>
      <c r="G3" s="47"/>
      <c r="H3" s="47"/>
      <c r="I3" s="47"/>
      <c r="J3" s="47"/>
      <c r="K3" s="47"/>
      <c r="L3" s="47"/>
      <c r="M3" s="47"/>
      <c r="N3" s="47"/>
      <c r="O3" s="47"/>
      <c r="P3" s="35"/>
      <c r="Q3" s="35"/>
      <c r="R3" s="35"/>
      <c r="S3" s="35"/>
      <c r="T3" s="35"/>
      <c r="U3" s="35"/>
      <c r="V3" s="35"/>
      <c r="W3" s="35"/>
      <c r="X3" s="35"/>
      <c r="Y3" s="35"/>
      <c r="Z3" s="35"/>
    </row>
    <row r="4" spans="1:26" ht="13.5" customHeight="1">
      <c r="A4" s="47" t="s">
        <v>245</v>
      </c>
      <c r="B4" s="47"/>
      <c r="C4" s="47"/>
      <c r="D4" s="47"/>
      <c r="E4" s="47"/>
      <c r="F4" s="47"/>
      <c r="G4" s="47"/>
      <c r="H4" s="47"/>
      <c r="I4" s="47"/>
      <c r="J4" s="47"/>
      <c r="K4" s="47"/>
      <c r="L4" s="47"/>
      <c r="M4" s="47"/>
      <c r="N4" s="47"/>
      <c r="O4" s="47"/>
      <c r="P4" s="35"/>
      <c r="Q4" s="35"/>
      <c r="R4" s="35"/>
      <c r="S4" s="35"/>
      <c r="T4" s="35"/>
      <c r="U4" s="35"/>
      <c r="V4" s="35"/>
      <c r="W4" s="35"/>
      <c r="X4" s="35"/>
      <c r="Y4" s="35"/>
      <c r="Z4" s="35"/>
    </row>
    <row r="5" spans="1:26" ht="13.5" customHeight="1">
      <c r="A5" s="47" t="s">
        <v>390</v>
      </c>
      <c r="B5" s="47"/>
      <c r="C5" s="47"/>
      <c r="D5" s="47"/>
      <c r="E5" s="47"/>
      <c r="F5" s="47"/>
      <c r="G5" s="47"/>
      <c r="H5" s="47"/>
      <c r="I5" s="47"/>
      <c r="J5" s="47"/>
      <c r="K5" s="47"/>
      <c r="L5" s="47"/>
      <c r="M5" s="47"/>
      <c r="N5" s="47"/>
      <c r="O5" s="47"/>
      <c r="P5" s="35"/>
      <c r="Q5" s="35"/>
      <c r="R5" s="35"/>
      <c r="S5" s="35"/>
      <c r="T5" s="35"/>
      <c r="U5" s="35"/>
      <c r="V5" s="35"/>
      <c r="W5" s="35"/>
      <c r="X5" s="35"/>
      <c r="Y5" s="35"/>
      <c r="Z5" s="35"/>
    </row>
    <row r="6" spans="1:26" ht="13.5" customHeight="1">
      <c r="A6" s="47" t="s">
        <v>242</v>
      </c>
      <c r="B6" s="47"/>
      <c r="C6" s="47"/>
      <c r="D6" s="47"/>
      <c r="E6" s="47"/>
      <c r="F6" s="47"/>
      <c r="G6" s="47"/>
      <c r="H6" s="47"/>
      <c r="I6" s="47"/>
      <c r="J6" s="47"/>
      <c r="K6" s="47"/>
      <c r="L6" s="47"/>
      <c r="M6" s="47"/>
      <c r="N6" s="47"/>
      <c r="O6" s="47"/>
      <c r="P6" s="35"/>
      <c r="Q6" s="35"/>
      <c r="R6" s="35"/>
      <c r="S6" s="35"/>
      <c r="T6" s="35"/>
      <c r="U6" s="35"/>
      <c r="V6" s="35"/>
      <c r="W6" s="35"/>
      <c r="X6" s="35"/>
      <c r="Y6" s="35"/>
      <c r="Z6" s="35"/>
    </row>
    <row r="7" spans="1:26" ht="13.5" customHeight="1">
      <c r="A7" s="35"/>
      <c r="B7" s="47"/>
      <c r="C7" s="47"/>
      <c r="D7" s="47"/>
      <c r="E7" s="47"/>
      <c r="F7" s="47"/>
      <c r="G7" s="47"/>
      <c r="H7" s="47"/>
      <c r="I7" s="47"/>
      <c r="J7" s="47"/>
      <c r="K7" s="47"/>
      <c r="L7" s="47"/>
      <c r="M7" s="35"/>
      <c r="N7" s="35"/>
      <c r="O7" s="35"/>
      <c r="P7" s="35"/>
      <c r="Q7" s="35"/>
      <c r="R7" s="35"/>
      <c r="S7" s="35"/>
      <c r="T7" s="35"/>
      <c r="U7" s="35"/>
      <c r="V7" s="35"/>
      <c r="W7" s="35"/>
      <c r="X7" s="35"/>
      <c r="Y7" s="35"/>
      <c r="Z7" s="35"/>
    </row>
    <row r="8" spans="1:26" ht="13.5" customHeight="1">
      <c r="A8" s="47" t="s">
        <v>311</v>
      </c>
      <c r="B8" s="47"/>
      <c r="C8" s="47"/>
      <c r="D8" s="47"/>
      <c r="E8" s="47"/>
      <c r="F8" s="47"/>
      <c r="G8" s="47"/>
      <c r="H8" s="47"/>
      <c r="I8" s="47"/>
      <c r="J8" s="47"/>
      <c r="K8" s="47"/>
      <c r="L8" s="47"/>
      <c r="M8" s="47"/>
      <c r="N8" s="47"/>
      <c r="O8" s="47"/>
      <c r="P8" s="35"/>
      <c r="Q8" s="35"/>
      <c r="R8" s="35"/>
      <c r="S8" s="35"/>
      <c r="T8" s="35"/>
      <c r="U8" s="35"/>
      <c r="V8" s="35"/>
      <c r="W8" s="35"/>
      <c r="X8" s="35"/>
      <c r="Y8" s="35"/>
      <c r="Z8" s="35"/>
    </row>
    <row r="9" spans="1:26" ht="24" customHeight="1">
      <c r="A9" s="71" t="s">
        <v>312</v>
      </c>
      <c r="B9" s="47"/>
      <c r="C9" s="47"/>
      <c r="D9" s="47"/>
      <c r="E9" s="47"/>
      <c r="F9" s="47"/>
      <c r="G9" s="47"/>
      <c r="H9" s="47"/>
      <c r="I9" s="47"/>
      <c r="J9" s="47"/>
      <c r="K9" s="47"/>
      <c r="L9" s="47"/>
      <c r="M9" s="47"/>
      <c r="N9" s="47"/>
      <c r="O9" s="47"/>
      <c r="P9" s="35"/>
      <c r="Q9" s="35"/>
      <c r="R9" s="35"/>
      <c r="S9" s="35"/>
      <c r="T9" s="35"/>
      <c r="U9" s="35"/>
      <c r="V9" s="35"/>
      <c r="W9" s="35"/>
      <c r="X9" s="35"/>
      <c r="Y9" s="35"/>
      <c r="Z9" s="35"/>
    </row>
    <row r="10" spans="1:26" ht="24" customHeight="1">
      <c r="A10" s="71"/>
      <c r="B10" s="47"/>
      <c r="C10" s="71" t="s">
        <v>385</v>
      </c>
      <c r="D10" s="71"/>
      <c r="E10" s="71"/>
      <c r="F10" s="47"/>
      <c r="G10" s="47"/>
      <c r="H10" s="47"/>
      <c r="I10" s="47"/>
      <c r="J10" s="47"/>
      <c r="K10" s="47"/>
      <c r="L10" s="47"/>
      <c r="M10" s="47"/>
      <c r="N10" s="47"/>
      <c r="O10" s="47"/>
      <c r="P10" s="35"/>
      <c r="Q10" s="35"/>
      <c r="R10" s="35"/>
      <c r="S10" s="35"/>
      <c r="T10" s="35"/>
      <c r="U10" s="35"/>
      <c r="V10" s="35"/>
      <c r="W10" s="35"/>
      <c r="X10" s="35"/>
      <c r="Y10" s="35"/>
      <c r="Z10" s="35"/>
    </row>
    <row r="11" spans="1:26">
      <c r="A11" s="47" t="s">
        <v>27</v>
      </c>
      <c r="B11" s="47"/>
      <c r="C11" s="47"/>
      <c r="D11" s="47"/>
      <c r="E11" s="47"/>
      <c r="F11" s="47"/>
      <c r="G11" s="47"/>
      <c r="H11" s="47"/>
      <c r="I11" s="47"/>
      <c r="J11" s="47"/>
      <c r="K11" s="47"/>
      <c r="L11" s="47"/>
      <c r="M11" s="47"/>
      <c r="N11" s="47"/>
      <c r="O11" s="47"/>
      <c r="P11" s="35"/>
      <c r="Q11" s="35"/>
      <c r="R11" s="35"/>
      <c r="S11" s="35"/>
      <c r="T11" s="35"/>
      <c r="U11" s="35"/>
      <c r="V11" s="35"/>
      <c r="W11" s="35"/>
      <c r="X11" s="35"/>
      <c r="Y11" s="35"/>
      <c r="Z11" s="35"/>
    </row>
    <row r="12" spans="1:26">
      <c r="A12" s="47" t="s">
        <v>246</v>
      </c>
      <c r="B12" s="35"/>
      <c r="C12" s="35"/>
      <c r="D12" s="35"/>
      <c r="E12" s="35"/>
      <c r="F12" s="35"/>
      <c r="G12" s="35"/>
      <c r="H12" s="35"/>
      <c r="I12" s="35"/>
      <c r="J12" s="35"/>
      <c r="K12" s="35"/>
      <c r="L12" s="35"/>
      <c r="M12" s="35"/>
      <c r="N12" s="35"/>
      <c r="O12" s="35"/>
      <c r="P12" s="35"/>
      <c r="Q12" s="35"/>
      <c r="R12" s="35"/>
      <c r="S12" s="35"/>
      <c r="T12" s="35"/>
      <c r="U12" s="35"/>
      <c r="V12" s="35"/>
      <c r="W12" s="35"/>
      <c r="X12" s="35"/>
      <c r="Y12" s="35"/>
      <c r="Z12" s="35"/>
    </row>
    <row r="13" spans="1:26">
      <c r="A13" s="47" t="s">
        <v>247</v>
      </c>
      <c r="B13" s="35"/>
      <c r="C13" s="35"/>
      <c r="D13" s="35"/>
      <c r="E13" s="35"/>
      <c r="F13" s="35"/>
      <c r="G13" s="35"/>
      <c r="H13" s="35"/>
      <c r="I13" s="35"/>
      <c r="J13" s="35"/>
      <c r="K13" s="35"/>
      <c r="L13" s="35"/>
      <c r="M13" s="35"/>
      <c r="N13" s="35"/>
      <c r="O13" s="35"/>
      <c r="P13" s="35"/>
      <c r="Q13" s="35"/>
      <c r="R13" s="35"/>
      <c r="S13" s="35"/>
      <c r="T13" s="35"/>
      <c r="U13" s="35"/>
      <c r="V13" s="35"/>
      <c r="W13" s="35"/>
      <c r="X13" s="35"/>
      <c r="Y13" s="35"/>
      <c r="Z13" s="35"/>
    </row>
    <row r="14" spans="1:26" ht="6" customHeight="1">
      <c r="A14" s="35"/>
      <c r="B14" s="35"/>
      <c r="C14" s="35"/>
      <c r="D14" s="35"/>
      <c r="E14" s="35"/>
      <c r="F14" s="35"/>
      <c r="G14" s="35"/>
      <c r="H14" s="35"/>
      <c r="I14" s="35"/>
      <c r="J14" s="35"/>
      <c r="K14" s="35"/>
      <c r="L14" s="35"/>
      <c r="M14" s="35"/>
      <c r="N14" s="35"/>
      <c r="O14" s="35"/>
      <c r="P14" s="35"/>
      <c r="Q14" s="35"/>
      <c r="R14" s="35"/>
      <c r="S14" s="35"/>
      <c r="T14" s="35"/>
      <c r="U14" s="35"/>
      <c r="V14" s="35"/>
      <c r="W14" s="35"/>
      <c r="X14" s="35"/>
      <c r="Y14" s="35"/>
      <c r="Z14" s="35"/>
    </row>
    <row r="15" spans="1:26" ht="18.75">
      <c r="A15" s="48" t="s">
        <v>209</v>
      </c>
      <c r="B15" s="49"/>
      <c r="C15" s="35"/>
      <c r="D15" s="35"/>
      <c r="E15" s="35"/>
      <c r="F15" s="35"/>
      <c r="G15" s="35"/>
      <c r="H15" s="35"/>
      <c r="I15" s="35"/>
      <c r="J15" s="35"/>
      <c r="K15" s="35"/>
      <c r="L15" s="35"/>
      <c r="M15" s="35"/>
      <c r="N15" s="35"/>
      <c r="O15" s="35"/>
      <c r="P15" s="35"/>
      <c r="Q15" s="35"/>
      <c r="R15" s="35"/>
      <c r="S15" s="35"/>
      <c r="T15" s="35"/>
      <c r="U15" s="35"/>
      <c r="V15" s="35"/>
      <c r="W15" s="35"/>
      <c r="X15" s="35"/>
      <c r="Y15" s="35"/>
      <c r="Z15" s="35"/>
    </row>
    <row r="16" spans="1:26">
      <c r="A16" s="35" t="s">
        <v>25</v>
      </c>
      <c r="B16" s="35"/>
      <c r="C16" s="35"/>
      <c r="D16" s="35"/>
      <c r="E16" s="35"/>
      <c r="F16" s="35"/>
      <c r="G16" s="35"/>
      <c r="H16" s="35"/>
      <c r="I16" s="35"/>
      <c r="J16" s="35"/>
      <c r="K16" s="35"/>
      <c r="L16" s="35"/>
      <c r="M16" s="35"/>
      <c r="N16" s="35"/>
      <c r="O16" s="35"/>
      <c r="P16" s="35"/>
      <c r="Q16" s="35"/>
      <c r="R16" s="35"/>
      <c r="S16" s="35"/>
      <c r="T16" s="35"/>
      <c r="U16" s="35"/>
      <c r="V16" s="35"/>
      <c r="W16" s="35"/>
      <c r="X16" s="35"/>
      <c r="Y16" s="35"/>
      <c r="Z16" s="35"/>
    </row>
    <row r="17" spans="1:30">
      <c r="A17" s="35" t="s">
        <v>26</v>
      </c>
      <c r="B17" s="35"/>
      <c r="C17" s="35"/>
      <c r="D17" s="35"/>
      <c r="E17" s="35"/>
      <c r="F17" s="35"/>
      <c r="G17" s="35"/>
      <c r="H17" s="35"/>
      <c r="I17" s="35"/>
      <c r="J17" s="35"/>
      <c r="K17" s="35"/>
      <c r="L17" s="35"/>
      <c r="M17" s="35"/>
      <c r="N17" s="35"/>
      <c r="O17" s="35"/>
      <c r="P17" s="35"/>
      <c r="Q17" s="35"/>
      <c r="R17" s="35"/>
      <c r="S17" s="35"/>
      <c r="T17" s="35"/>
      <c r="U17" s="35"/>
      <c r="V17" s="35"/>
      <c r="W17" s="35"/>
      <c r="X17" s="35"/>
      <c r="Y17" s="35"/>
      <c r="Z17" s="35"/>
    </row>
    <row r="18" spans="1:30" ht="14.25">
      <c r="A18" s="35"/>
      <c r="B18" s="35"/>
      <c r="C18" s="35"/>
      <c r="D18" s="35"/>
      <c r="E18" s="35"/>
      <c r="F18" s="35"/>
      <c r="G18" s="35"/>
      <c r="H18" s="35"/>
      <c r="I18" s="35"/>
      <c r="J18" s="35"/>
      <c r="K18" s="35"/>
      <c r="L18" s="35"/>
      <c r="M18" s="35"/>
      <c r="N18" s="35"/>
      <c r="O18" s="35"/>
      <c r="P18" s="35"/>
      <c r="Q18" s="35"/>
      <c r="R18" s="35"/>
      <c r="S18" s="56" t="s">
        <v>284</v>
      </c>
      <c r="T18" s="72" t="s">
        <v>310</v>
      </c>
      <c r="U18" s="72"/>
      <c r="V18" s="72"/>
      <c r="W18" s="35"/>
      <c r="X18" s="35"/>
      <c r="Y18" s="35"/>
      <c r="Z18" s="35"/>
    </row>
    <row r="19" spans="1:30">
      <c r="A19" s="35"/>
      <c r="B19" s="35"/>
      <c r="C19" s="35"/>
      <c r="D19" s="35"/>
      <c r="E19" s="35"/>
      <c r="F19" s="35"/>
      <c r="G19" s="35"/>
      <c r="H19" s="35"/>
      <c r="I19" s="35"/>
      <c r="J19" s="35"/>
      <c r="K19" s="35"/>
      <c r="L19" s="35"/>
      <c r="M19" s="35"/>
      <c r="N19" s="35"/>
      <c r="O19" s="35"/>
      <c r="P19" s="35"/>
      <c r="Q19" s="35"/>
      <c r="R19" s="35"/>
      <c r="S19" s="35"/>
      <c r="T19" s="37"/>
      <c r="U19" s="35"/>
      <c r="V19" s="35"/>
      <c r="W19" s="35"/>
      <c r="X19" s="35"/>
      <c r="Y19" s="35"/>
      <c r="Z19" s="35"/>
    </row>
    <row r="20" spans="1:30">
      <c r="A20" s="35"/>
      <c r="B20" s="69" t="s">
        <v>389</v>
      </c>
      <c r="C20" s="67"/>
      <c r="D20" s="67"/>
      <c r="E20" s="45" t="s">
        <v>180</v>
      </c>
      <c r="F20" s="76" t="s">
        <v>140</v>
      </c>
      <c r="G20" s="77"/>
      <c r="H20" s="35"/>
      <c r="I20" s="35"/>
      <c r="J20" s="35"/>
      <c r="K20" s="80" t="s">
        <v>285</v>
      </c>
      <c r="L20" s="73" t="s">
        <v>8</v>
      </c>
      <c r="M20" s="74"/>
      <c r="N20" s="75"/>
      <c r="O20" s="80" t="s">
        <v>286</v>
      </c>
      <c r="P20" s="73" t="s">
        <v>8</v>
      </c>
      <c r="Q20" s="74"/>
      <c r="R20" s="75"/>
      <c r="S20" s="80" t="s">
        <v>29</v>
      </c>
      <c r="T20" s="73" t="s">
        <v>30</v>
      </c>
      <c r="U20" s="74"/>
      <c r="V20" s="75"/>
      <c r="W20" s="35"/>
      <c r="X20" s="35"/>
      <c r="Y20" s="35"/>
      <c r="Z20" s="35"/>
      <c r="AA20" s="35"/>
      <c r="AB20" s="35"/>
      <c r="AC20" s="35"/>
      <c r="AD20" s="35"/>
    </row>
    <row r="21" spans="1:30">
      <c r="A21" s="35"/>
      <c r="B21" s="68"/>
      <c r="C21" s="68"/>
      <c r="D21" s="68"/>
      <c r="E21" s="37"/>
      <c r="F21" s="78"/>
      <c r="G21" s="79"/>
      <c r="H21" s="37"/>
      <c r="I21" s="37"/>
      <c r="J21" s="37"/>
      <c r="K21" s="81"/>
      <c r="L21" s="9" t="s">
        <v>9</v>
      </c>
      <c r="M21" s="10" t="s">
        <v>10</v>
      </c>
      <c r="N21" s="28" t="s">
        <v>138</v>
      </c>
      <c r="O21" s="81"/>
      <c r="P21" s="9" t="s">
        <v>9</v>
      </c>
      <c r="Q21" s="10" t="s">
        <v>10</v>
      </c>
      <c r="R21" s="28" t="s">
        <v>308</v>
      </c>
      <c r="S21" s="81"/>
      <c r="T21" s="20"/>
      <c r="U21" s="17"/>
      <c r="V21" s="21"/>
      <c r="W21" s="35"/>
      <c r="X21" s="35"/>
      <c r="Y21" s="35"/>
      <c r="Z21" s="35"/>
      <c r="AA21" s="35"/>
      <c r="AB21" s="35"/>
    </row>
    <row r="22" spans="1:30">
      <c r="A22" s="11" t="s">
        <v>37</v>
      </c>
      <c r="B22" s="11" t="s">
        <v>0</v>
      </c>
      <c r="C22" s="15" t="s">
        <v>1</v>
      </c>
      <c r="D22" s="16" t="s">
        <v>2</v>
      </c>
      <c r="E22" s="15" t="s">
        <v>3</v>
      </c>
      <c r="F22" s="60" t="s">
        <v>4</v>
      </c>
      <c r="G22" s="59" t="s">
        <v>11</v>
      </c>
      <c r="H22" s="11" t="s">
        <v>5</v>
      </c>
      <c r="I22" s="11" t="s">
        <v>6</v>
      </c>
      <c r="J22" s="15" t="s">
        <v>139</v>
      </c>
      <c r="K22" s="82"/>
      <c r="L22" s="12"/>
      <c r="M22" s="13" t="s">
        <v>7</v>
      </c>
      <c r="N22" s="14"/>
      <c r="O22" s="82"/>
      <c r="P22" s="12"/>
      <c r="Q22" s="13" t="s">
        <v>309</v>
      </c>
      <c r="R22" s="14"/>
      <c r="S22" s="82"/>
      <c r="T22" s="22"/>
      <c r="U22" s="23" t="s">
        <v>10</v>
      </c>
      <c r="V22" s="24" t="s">
        <v>137</v>
      </c>
      <c r="W22" s="35"/>
      <c r="X22" s="35"/>
      <c r="Y22" s="35"/>
      <c r="Z22" s="35"/>
      <c r="AA22" s="35"/>
      <c r="AB22" s="35"/>
    </row>
    <row r="23" spans="1:30">
      <c r="A23" s="1">
        <v>1</v>
      </c>
      <c r="B23" s="19"/>
      <c r="C23" s="7" t="s">
        <v>213</v>
      </c>
      <c r="D23" s="2" t="s">
        <v>20</v>
      </c>
      <c r="E23" s="61" t="s">
        <v>252</v>
      </c>
      <c r="F23" s="62" t="s">
        <v>253</v>
      </c>
      <c r="G23" s="25" t="s">
        <v>19</v>
      </c>
      <c r="H23" s="64" t="s">
        <v>12</v>
      </c>
      <c r="I23" s="30" t="s">
        <v>212</v>
      </c>
      <c r="J23" s="25" t="s">
        <v>15</v>
      </c>
      <c r="K23" s="29" t="s">
        <v>32</v>
      </c>
      <c r="L23" s="3" t="s">
        <v>39</v>
      </c>
      <c r="M23" s="4" t="s">
        <v>222</v>
      </c>
      <c r="N23" s="5" t="s">
        <v>223</v>
      </c>
      <c r="O23" s="29" t="s">
        <v>36</v>
      </c>
      <c r="P23" s="3" t="s">
        <v>39</v>
      </c>
      <c r="Q23" s="4"/>
      <c r="R23" s="5"/>
      <c r="S23" s="25" t="s">
        <v>145</v>
      </c>
      <c r="T23" s="3" t="s">
        <v>39</v>
      </c>
      <c r="U23" s="4" t="s">
        <v>210</v>
      </c>
      <c r="V23" s="5" t="s">
        <v>211</v>
      </c>
      <c r="W23" s="35"/>
      <c r="X23" s="35"/>
      <c r="Y23" s="35"/>
      <c r="Z23" s="35"/>
      <c r="AA23" s="35"/>
      <c r="AB23" s="35"/>
    </row>
    <row r="24" spans="1:30">
      <c r="A24" s="1">
        <v>2</v>
      </c>
      <c r="B24" s="19"/>
      <c r="C24" s="7" t="s">
        <v>214</v>
      </c>
      <c r="D24" s="2" t="s">
        <v>217</v>
      </c>
      <c r="E24" s="61" t="s">
        <v>254</v>
      </c>
      <c r="F24" s="62" t="s">
        <v>255</v>
      </c>
      <c r="G24" s="25" t="s">
        <v>18</v>
      </c>
      <c r="H24" s="63" t="s">
        <v>13</v>
      </c>
      <c r="I24" s="30" t="s">
        <v>212</v>
      </c>
      <c r="J24" s="25" t="s">
        <v>15</v>
      </c>
      <c r="K24" s="29" t="s">
        <v>35</v>
      </c>
      <c r="L24" s="3" t="s">
        <v>39</v>
      </c>
      <c r="M24" s="4" t="s">
        <v>224</v>
      </c>
      <c r="N24" s="5" t="s">
        <v>225</v>
      </c>
      <c r="O24" s="29"/>
      <c r="P24" s="3" t="s">
        <v>39</v>
      </c>
      <c r="Q24" s="4"/>
      <c r="R24" s="5"/>
      <c r="S24" s="25"/>
      <c r="T24" s="3" t="s">
        <v>39</v>
      </c>
      <c r="U24" s="4"/>
      <c r="V24" s="5"/>
      <c r="W24" s="35"/>
      <c r="X24" s="35"/>
      <c r="Y24" s="35"/>
      <c r="Z24" s="35"/>
      <c r="AA24" s="35"/>
      <c r="AB24" s="35"/>
    </row>
    <row r="25" spans="1:30">
      <c r="A25" s="1">
        <v>3</v>
      </c>
      <c r="B25" s="19"/>
      <c r="C25" s="7" t="s">
        <v>215</v>
      </c>
      <c r="D25" s="2" t="s">
        <v>218</v>
      </c>
      <c r="E25" s="61" t="s">
        <v>256</v>
      </c>
      <c r="F25" s="62" t="s">
        <v>257</v>
      </c>
      <c r="G25" s="25" t="s">
        <v>19</v>
      </c>
      <c r="H25" s="64" t="s">
        <v>12</v>
      </c>
      <c r="I25" s="30" t="s">
        <v>212</v>
      </c>
      <c r="J25" s="25" t="s">
        <v>15</v>
      </c>
      <c r="K25" s="29" t="s">
        <v>33</v>
      </c>
      <c r="L25" s="3" t="s">
        <v>39</v>
      </c>
      <c r="M25" s="4" t="s">
        <v>226</v>
      </c>
      <c r="N25" s="5" t="s">
        <v>227</v>
      </c>
      <c r="O25" s="29"/>
      <c r="P25" s="3" t="s">
        <v>39</v>
      </c>
      <c r="Q25" s="4"/>
      <c r="R25" s="5"/>
      <c r="S25" s="25" t="s">
        <v>151</v>
      </c>
      <c r="T25" s="3" t="s">
        <v>39</v>
      </c>
      <c r="U25" s="4"/>
      <c r="V25" s="5"/>
      <c r="W25" s="35"/>
      <c r="X25" s="35"/>
      <c r="Y25" s="35"/>
      <c r="Z25" s="35"/>
      <c r="AA25" s="35"/>
      <c r="AB25" s="35"/>
    </row>
    <row r="26" spans="1:30">
      <c r="A26" s="1">
        <v>4</v>
      </c>
      <c r="B26" s="19"/>
      <c r="C26" s="7" t="s">
        <v>216</v>
      </c>
      <c r="D26" s="2" t="s">
        <v>219</v>
      </c>
      <c r="E26" s="61" t="s">
        <v>258</v>
      </c>
      <c r="F26" s="62" t="s">
        <v>259</v>
      </c>
      <c r="G26" s="25" t="s">
        <v>17</v>
      </c>
      <c r="H26" s="64" t="s">
        <v>12</v>
      </c>
      <c r="I26" s="30" t="s">
        <v>212</v>
      </c>
      <c r="J26" s="25" t="s">
        <v>15</v>
      </c>
      <c r="K26" s="29" t="s">
        <v>34</v>
      </c>
      <c r="L26" s="3" t="s">
        <v>228</v>
      </c>
      <c r="M26" s="4" t="s">
        <v>229</v>
      </c>
      <c r="N26" s="5" t="s">
        <v>230</v>
      </c>
      <c r="O26" s="29"/>
      <c r="P26" s="3" t="s">
        <v>39</v>
      </c>
      <c r="Q26" s="4"/>
      <c r="R26" s="5"/>
      <c r="S26" s="25" t="s">
        <v>156</v>
      </c>
      <c r="T26" s="3" t="s">
        <v>39</v>
      </c>
      <c r="U26" s="4"/>
      <c r="V26" s="5"/>
      <c r="W26" s="35"/>
      <c r="X26" s="35"/>
      <c r="Y26" s="35"/>
      <c r="Z26" s="35"/>
      <c r="AA26" s="35"/>
      <c r="AB26" s="35"/>
    </row>
    <row r="27" spans="1:30">
      <c r="A27" s="1">
        <v>5</v>
      </c>
      <c r="B27" s="19"/>
      <c r="C27" s="7" t="s">
        <v>220</v>
      </c>
      <c r="D27" s="2" t="s">
        <v>221</v>
      </c>
      <c r="E27" s="61" t="s">
        <v>260</v>
      </c>
      <c r="F27" s="62" t="s">
        <v>261</v>
      </c>
      <c r="G27" s="25" t="s">
        <v>18</v>
      </c>
      <c r="H27" s="64" t="s">
        <v>12</v>
      </c>
      <c r="I27" s="30" t="s">
        <v>212</v>
      </c>
      <c r="J27" s="25" t="s">
        <v>15</v>
      </c>
      <c r="K27" s="29" t="s">
        <v>36</v>
      </c>
      <c r="L27" s="3" t="s">
        <v>39</v>
      </c>
      <c r="M27" s="4" t="s">
        <v>231</v>
      </c>
      <c r="N27" s="5" t="s">
        <v>232</v>
      </c>
      <c r="O27" s="29"/>
      <c r="P27" s="3" t="s">
        <v>39</v>
      </c>
      <c r="Q27" s="4"/>
      <c r="R27" s="5"/>
      <c r="S27" s="25" t="s">
        <v>161</v>
      </c>
      <c r="T27" s="3" t="s">
        <v>39</v>
      </c>
      <c r="U27" s="4"/>
      <c r="V27" s="5"/>
      <c r="W27" s="35"/>
      <c r="X27" s="35"/>
      <c r="Y27" s="35"/>
      <c r="Z27" s="35"/>
      <c r="AA27" s="35"/>
      <c r="AB27" s="35"/>
    </row>
    <row r="28" spans="1:30">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row>
    <row r="29" spans="1:30">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row>
    <row r="30" spans="1:30">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row>
    <row r="31" spans="1:30">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row>
    <row r="32" spans="1:30">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row>
    <row r="33" spans="1:26">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row>
    <row r="34" spans="1:26">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row>
    <row r="35" spans="1:26">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row>
    <row r="36" spans="1:26">
      <c r="A36" s="35"/>
      <c r="B36" s="35"/>
      <c r="C36" s="35"/>
      <c r="D36" s="35"/>
      <c r="E36" s="35"/>
      <c r="F36" s="35"/>
      <c r="G36" s="35"/>
      <c r="H36" s="35"/>
      <c r="I36" s="35"/>
      <c r="J36" s="35"/>
      <c r="K36" s="35"/>
      <c r="L36" s="35"/>
      <c r="M36" s="35"/>
      <c r="N36" s="35"/>
      <c r="O36" s="35"/>
      <c r="P36" s="35"/>
      <c r="Q36" s="35"/>
      <c r="R36" s="35"/>
      <c r="U36" s="35"/>
      <c r="V36" s="35"/>
      <c r="W36" s="35"/>
      <c r="X36" s="35"/>
      <c r="Y36" s="35"/>
      <c r="Z36" s="35"/>
    </row>
    <row r="37" spans="1:26">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row>
    <row r="38" spans="1:26">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c r="A44" s="35"/>
      <c r="B44" s="35"/>
      <c r="C44" s="35"/>
      <c r="D44" s="35"/>
      <c r="E44" s="35"/>
      <c r="F44" s="35"/>
      <c r="G44" s="35"/>
      <c r="H44" s="35"/>
      <c r="I44" s="35"/>
      <c r="J44" s="35"/>
      <c r="L44" s="35"/>
      <c r="M44" s="35"/>
      <c r="N44" s="35"/>
      <c r="O44" s="35"/>
      <c r="P44" s="35"/>
      <c r="Q44" s="35"/>
      <c r="R44" s="35"/>
      <c r="S44" s="35"/>
      <c r="T44" s="35"/>
      <c r="U44" s="35"/>
      <c r="V44" s="35"/>
      <c r="W44" s="35"/>
      <c r="X44" s="35"/>
      <c r="Y44" s="35"/>
      <c r="Z44" s="35"/>
    </row>
    <row r="45" spans="1:26">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row>
  </sheetData>
  <mergeCells count="8">
    <mergeCell ref="T18:V18"/>
    <mergeCell ref="T20:V20"/>
    <mergeCell ref="F20:G21"/>
    <mergeCell ref="K20:K22"/>
    <mergeCell ref="L20:N20"/>
    <mergeCell ref="S20:S22"/>
    <mergeCell ref="O20:O22"/>
    <mergeCell ref="P20:R20"/>
  </mergeCells>
  <phoneticPr fontId="2"/>
  <dataValidations xWindow="1113" yWindow="236" count="11">
    <dataValidation type="list" allowBlank="1" showInputMessage="1" showErrorMessage="1" promptTitle="リレーの入力" prompt="リレー出場者の4名～6名にA1,A2・・・A6を入力してください。_x000a_2チーム目はB1～B6、3チーム目はC1～C6・・・とします。_x000a_男女は別ﾁｰﾑの扱いとしてください。" sqref="S23:S27">
      <formula1>"A1,A2,A3,A4,A5"</formula1>
    </dataValidation>
    <dataValidation imeMode="hiragana" allowBlank="1" showInputMessage="1" showErrorMessage="1" promptTitle="姓" prompt="名字だけを入力して下さい。_x000a_" sqref="C23:C27"/>
    <dataValidation imeMode="hiragana" allowBlank="1" showInputMessage="1" showErrorMessage="1" promptTitle="名" prompt="名前を入力してください。_x000a_" sqref="D23:D27"/>
    <dataValidation type="list" allowBlank="1" showInputMessage="1" showErrorMessage="1" promptTitle="出場区分" prompt="種別を（一般・高校・中学から）選んでください。_x000a_" sqref="F20">
      <formula1>"一般,高校,中学"</formula1>
    </dataValidation>
    <dataValidation allowBlank="1" showInputMessage="1" showErrorMessage="1" promptTitle="記録入力" prompt="全角数字で入力してください。４００ｍで1分を超える場合は秒換算してください。_x000a_練習記録でも良いので必ず入力してください。" sqref="L23:N27"/>
    <dataValidation allowBlank="1" showInputMessage="1" showErrorMessage="1" promptTitle="学年" prompt="中学生・高校生は学年を選んでください。_x000a_一般の方は空欄で結構です。" sqref="G23:G27"/>
    <dataValidation allowBlank="1" showInputMessage="1" showErrorMessage="1" promptTitle="性別" prompt="性別を選択してください。" sqref="H23:H27"/>
    <dataValidation allowBlank="1" showInputMessage="1" showErrorMessage="1" promptTitle="記録入力" prompt="各チームの1番目の人に記録を全角数字で入力してください。1分を超える場合は秒換算してください。_x000a_練習記録でも良いので必ず入力してください。" sqref="U23:V27"/>
    <dataValidation type="list" allowBlank="1" showInputMessage="1" showErrorMessage="1" promptTitle="記録入力" prompt="各チームの1番目の人に記録を全角数字で入力してください。1分を超える場合は秒換算してください。_x000a_練習記録でも良いので必ず入力してください。" sqref="T23:T27">
      <formula1>$AC$7:$AC$93</formula1>
    </dataValidation>
    <dataValidation type="list" allowBlank="1" showInputMessage="1" showErrorMessage="1" promptTitle="記録入力" prompt="全角数字で入力してください。４００ｍで1分を超える場合は秒換算してください。_x000a_練習記録でも良いので必ず入力してください。" sqref="P23:R27">
      <formula1>$AI$2:$AI$100</formula1>
    </dataValidation>
    <dataValidation type="list" allowBlank="1" showInputMessage="1" showErrorMessage="1" promptTitle="個人種目" prompt="要項を確認して、種目を正確に選択してください。_x000a_区分にない種目を選択した場合は、「一般の部」になります。" sqref="O24:O27">
      <formula1>$AB$2:$AB$31</formula1>
    </dataValidation>
  </dataValidations>
  <pageMargins left="0.75" right="0.75" top="1" bottom="1" header="0.51200000000000001" footer="0.51200000000000001"/>
  <pageSetup paperSize="9" scale="85" orientation="landscape" horizontalDpi="4294967293"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AJ121"/>
  <sheetViews>
    <sheetView tabSelected="1" showOutlineSymbols="0" view="pageBreakPreview" zoomScaleNormal="100" zoomScaleSheetLayoutView="100" workbookViewId="0">
      <pane xSplit="1" ySplit="8" topLeftCell="B9" activePane="bottomRight" state="frozen"/>
      <selection pane="topRight" activeCell="B1" sqref="B1"/>
      <selection pane="bottomLeft" activeCell="A12" sqref="A12"/>
      <selection pane="bottomRight" activeCell="K19" sqref="K19"/>
    </sheetView>
  </sheetViews>
  <sheetFormatPr defaultRowHeight="13.5"/>
  <cols>
    <col min="1" max="1" width="3.5" customWidth="1"/>
    <col min="2" max="2" width="9.5" customWidth="1"/>
    <col min="3" max="4" width="10" customWidth="1"/>
    <col min="5" max="6" width="11.25" customWidth="1"/>
    <col min="7" max="7" width="5.25" customWidth="1"/>
    <col min="8" max="8" width="5.25" bestFit="1" customWidth="1"/>
    <col min="9" max="9" width="15" customWidth="1"/>
    <col min="10" max="10" width="5.625" customWidth="1"/>
    <col min="11" max="11" width="13.75" customWidth="1"/>
    <col min="12" max="14" width="4" customWidth="1"/>
    <col min="15" max="15" width="13.75" customWidth="1"/>
    <col min="16" max="18" width="4" customWidth="1"/>
    <col min="19" max="19" width="9.625" style="8" customWidth="1"/>
    <col min="20" max="22" width="4" customWidth="1"/>
    <col min="23" max="23" width="11.75" customWidth="1"/>
    <col min="24" max="26" width="6.5" customWidth="1"/>
    <col min="27" max="27" width="15.5" bestFit="1" customWidth="1"/>
    <col min="29" max="29" width="5.25" bestFit="1" customWidth="1"/>
    <col min="30" max="30" width="3.375" bestFit="1" customWidth="1"/>
    <col min="31" max="31" width="3.5" bestFit="1" customWidth="1"/>
    <col min="32" max="32" width="4.375" bestFit="1" customWidth="1"/>
    <col min="33" max="33" width="9.5" style="8" bestFit="1" customWidth="1"/>
    <col min="34" max="34" width="4" bestFit="1" customWidth="1"/>
    <col min="35" max="35" width="3.75" bestFit="1" customWidth="1"/>
    <col min="36" max="36" width="2.5" bestFit="1" customWidth="1"/>
  </cols>
  <sheetData>
    <row r="1" spans="1:36" ht="24.75" customHeight="1">
      <c r="A1" s="35"/>
      <c r="B1" s="116" t="s">
        <v>142</v>
      </c>
      <c r="C1" s="116"/>
      <c r="D1" s="117"/>
      <c r="E1" s="118"/>
      <c r="F1" s="119"/>
      <c r="G1" s="120" t="s">
        <v>388</v>
      </c>
      <c r="H1" s="116"/>
      <c r="I1" s="100" t="s">
        <v>387</v>
      </c>
      <c r="J1" s="101"/>
      <c r="K1" s="101"/>
      <c r="L1" s="101"/>
      <c r="M1" s="101"/>
      <c r="N1" s="101"/>
      <c r="O1" s="101"/>
      <c r="P1" s="101"/>
      <c r="Q1" s="101"/>
      <c r="R1" s="102"/>
      <c r="S1" s="56" t="s">
        <v>24</v>
      </c>
      <c r="T1" s="89">
        <f>SUM(W1:X1)</f>
        <v>0</v>
      </c>
      <c r="U1" s="90"/>
      <c r="V1" s="91"/>
      <c r="W1" s="31">
        <f>COUNTA(K9:K73)</f>
        <v>0</v>
      </c>
      <c r="X1" s="31">
        <f>COUNTA(O9:O73)</f>
        <v>0</v>
      </c>
      <c r="Y1" s="31"/>
      <c r="Z1" s="31"/>
    </row>
    <row r="2" spans="1:36">
      <c r="A2" s="35"/>
      <c r="B2" s="116" t="s">
        <v>141</v>
      </c>
      <c r="C2" s="116"/>
      <c r="D2" s="121"/>
      <c r="E2" s="122"/>
      <c r="F2" s="123"/>
      <c r="G2" s="116" t="s">
        <v>23</v>
      </c>
      <c r="H2" s="116"/>
      <c r="I2" s="97" t="s">
        <v>249</v>
      </c>
      <c r="J2" s="98"/>
      <c r="K2" s="98"/>
      <c r="L2" s="98"/>
      <c r="M2" s="98"/>
      <c r="N2" s="98"/>
      <c r="O2" s="98"/>
      <c r="P2" s="98"/>
      <c r="Q2" s="98"/>
      <c r="R2" s="99"/>
      <c r="S2" s="56" t="s">
        <v>38</v>
      </c>
      <c r="T2" s="92">
        <f>SUM(Y9:Y73)</f>
        <v>0</v>
      </c>
      <c r="U2" s="93"/>
      <c r="V2" s="94"/>
      <c r="W2" s="31"/>
      <c r="X2" s="31"/>
      <c r="Y2" s="31"/>
      <c r="Z2" s="31"/>
      <c r="AA2" t="s">
        <v>297</v>
      </c>
      <c r="AC2" t="s">
        <v>294</v>
      </c>
      <c r="AD2" t="s">
        <v>12</v>
      </c>
      <c r="AF2" t="s">
        <v>288</v>
      </c>
      <c r="AH2" s="27" t="s">
        <v>40</v>
      </c>
      <c r="AI2" t="s">
        <v>146</v>
      </c>
      <c r="AJ2">
        <v>1</v>
      </c>
    </row>
    <row r="3" spans="1:36">
      <c r="A3" s="35"/>
      <c r="B3" s="80" t="s">
        <v>22</v>
      </c>
      <c r="C3" s="80"/>
      <c r="D3" s="113"/>
      <c r="E3" s="113"/>
      <c r="F3" s="113"/>
      <c r="G3" s="116" t="s">
        <v>28</v>
      </c>
      <c r="H3" s="116"/>
      <c r="I3" s="103"/>
      <c r="J3" s="104"/>
      <c r="K3" s="104"/>
      <c r="L3" s="104"/>
      <c r="M3" s="104"/>
      <c r="N3" s="104"/>
      <c r="O3" s="104"/>
      <c r="P3" s="104"/>
      <c r="Q3" s="104"/>
      <c r="R3" s="105"/>
      <c r="S3" s="56"/>
      <c r="T3" s="114"/>
      <c r="U3" s="114"/>
      <c r="V3" s="115"/>
      <c r="W3" s="31"/>
      <c r="X3" s="31"/>
      <c r="Y3" s="31"/>
      <c r="Z3" s="31"/>
      <c r="AA3" t="s">
        <v>298</v>
      </c>
      <c r="AC3" t="s">
        <v>14</v>
      </c>
      <c r="AD3" t="s">
        <v>13</v>
      </c>
      <c r="AF3" t="s">
        <v>289</v>
      </c>
      <c r="AH3" s="27" t="s">
        <v>41</v>
      </c>
      <c r="AI3" t="s">
        <v>151</v>
      </c>
    </row>
    <row r="4" spans="1:36" ht="14.25">
      <c r="A4" s="35"/>
      <c r="B4" s="116" t="s">
        <v>21</v>
      </c>
      <c r="C4" s="116"/>
      <c r="D4" s="113"/>
      <c r="E4" s="113"/>
      <c r="F4" s="113"/>
      <c r="G4" s="35"/>
      <c r="H4" s="35"/>
      <c r="I4" s="35"/>
      <c r="J4" s="36"/>
      <c r="K4" s="35"/>
      <c r="L4" s="35"/>
      <c r="M4" s="35"/>
      <c r="N4" s="35"/>
      <c r="O4" s="35"/>
      <c r="P4" s="35"/>
      <c r="Q4" s="35"/>
      <c r="R4" s="35"/>
      <c r="S4" s="56" t="s">
        <v>284</v>
      </c>
      <c r="T4" s="95">
        <f>SUM(W9:W73,X9:X73,T2*2000)</f>
        <v>0</v>
      </c>
      <c r="U4" s="96"/>
      <c r="V4" s="96"/>
      <c r="W4" s="32"/>
      <c r="X4" s="32"/>
      <c r="Y4" s="32"/>
      <c r="Z4" s="32"/>
      <c r="AA4" t="s">
        <v>299</v>
      </c>
      <c r="AC4" t="s">
        <v>15</v>
      </c>
      <c r="AF4" t="s">
        <v>290</v>
      </c>
      <c r="AH4" s="27" t="s">
        <v>42</v>
      </c>
      <c r="AI4" t="s">
        <v>156</v>
      </c>
    </row>
    <row r="5" spans="1:36" ht="14.25" thickBot="1">
      <c r="A5" s="35"/>
      <c r="B5" s="65" t="s">
        <v>31</v>
      </c>
      <c r="C5" s="35"/>
      <c r="D5" s="35"/>
      <c r="E5" s="112"/>
      <c r="F5" s="112"/>
      <c r="G5" s="112"/>
      <c r="H5" s="35"/>
      <c r="I5" s="35"/>
      <c r="J5" s="35"/>
      <c r="K5" s="35"/>
      <c r="L5" s="35"/>
      <c r="M5" s="35"/>
      <c r="N5" s="35"/>
      <c r="O5" s="35"/>
      <c r="P5" s="35"/>
      <c r="Q5" s="35"/>
      <c r="R5" s="35"/>
      <c r="S5" s="37"/>
      <c r="T5" s="35"/>
      <c r="U5" s="35"/>
      <c r="V5" s="35"/>
      <c r="AA5" t="s">
        <v>300</v>
      </c>
      <c r="AC5" t="s">
        <v>16</v>
      </c>
      <c r="AF5" t="s">
        <v>291</v>
      </c>
      <c r="AH5" s="27" t="s">
        <v>43</v>
      </c>
      <c r="AI5" t="s">
        <v>161</v>
      </c>
    </row>
    <row r="6" spans="1:36" ht="15.75" customHeight="1">
      <c r="A6" s="35"/>
      <c r="B6" s="69" t="s">
        <v>391</v>
      </c>
      <c r="C6" s="67"/>
      <c r="D6" s="67"/>
      <c r="E6" s="45" t="s">
        <v>180</v>
      </c>
      <c r="F6" s="108" t="str">
        <f>IF(J9="","",J9)</f>
        <v/>
      </c>
      <c r="G6" s="109"/>
      <c r="H6" s="35"/>
      <c r="I6" s="35"/>
      <c r="J6" s="35"/>
      <c r="K6" s="80" t="s">
        <v>285</v>
      </c>
      <c r="L6" s="73" t="s">
        <v>8</v>
      </c>
      <c r="M6" s="74"/>
      <c r="N6" s="75"/>
      <c r="O6" s="80" t="s">
        <v>286</v>
      </c>
      <c r="P6" s="73" t="s">
        <v>8</v>
      </c>
      <c r="Q6" s="74"/>
      <c r="R6" s="75"/>
      <c r="S6" s="80" t="s">
        <v>29</v>
      </c>
      <c r="T6" s="73" t="s">
        <v>30</v>
      </c>
      <c r="U6" s="74"/>
      <c r="V6" s="75"/>
      <c r="W6" s="17"/>
      <c r="X6" s="17"/>
      <c r="Y6" s="17"/>
      <c r="Z6" s="17"/>
      <c r="AA6" t="s">
        <v>263</v>
      </c>
      <c r="AC6" t="s">
        <v>295</v>
      </c>
      <c r="AF6" t="s">
        <v>292</v>
      </c>
      <c r="AH6" s="27" t="s">
        <v>44</v>
      </c>
      <c r="AI6" t="s">
        <v>166</v>
      </c>
    </row>
    <row r="7" spans="1:36" ht="14.25" customHeight="1" thickBot="1">
      <c r="A7" s="35"/>
      <c r="B7" s="68"/>
      <c r="C7" s="70" t="s">
        <v>287</v>
      </c>
      <c r="D7" s="68"/>
      <c r="E7" s="37"/>
      <c r="F7" s="110"/>
      <c r="G7" s="111"/>
      <c r="H7" s="37"/>
      <c r="I7" s="37"/>
      <c r="J7" s="37"/>
      <c r="K7" s="81"/>
      <c r="L7" s="9" t="s">
        <v>9</v>
      </c>
      <c r="M7" s="10" t="s">
        <v>10</v>
      </c>
      <c r="N7" s="28" t="s">
        <v>138</v>
      </c>
      <c r="O7" s="81"/>
      <c r="P7" s="9" t="s">
        <v>9</v>
      </c>
      <c r="Q7" s="10" t="s">
        <v>10</v>
      </c>
      <c r="R7" s="28" t="s">
        <v>40</v>
      </c>
      <c r="S7" s="106"/>
      <c r="T7" s="20"/>
      <c r="U7" s="17"/>
      <c r="V7" s="21"/>
      <c r="W7" s="17"/>
      <c r="X7" s="17"/>
      <c r="Y7" s="17"/>
      <c r="Z7" s="17"/>
      <c r="AA7" t="s">
        <v>303</v>
      </c>
      <c r="AC7" t="s">
        <v>296</v>
      </c>
      <c r="AF7" t="s">
        <v>293</v>
      </c>
      <c r="AH7" s="27" t="s">
        <v>45</v>
      </c>
      <c r="AI7" t="s">
        <v>171</v>
      </c>
    </row>
    <row r="8" spans="1:36">
      <c r="A8" s="11" t="s">
        <v>37</v>
      </c>
      <c r="B8" s="11" t="s">
        <v>251</v>
      </c>
      <c r="C8" s="15" t="s">
        <v>1</v>
      </c>
      <c r="D8" s="16" t="s">
        <v>2</v>
      </c>
      <c r="E8" s="15" t="s">
        <v>3</v>
      </c>
      <c r="F8" s="60" t="s">
        <v>4</v>
      </c>
      <c r="G8" s="59" t="s">
        <v>11</v>
      </c>
      <c r="H8" s="11" t="s">
        <v>5</v>
      </c>
      <c r="I8" s="11" t="s">
        <v>6</v>
      </c>
      <c r="J8" s="15" t="s">
        <v>243</v>
      </c>
      <c r="K8" s="82"/>
      <c r="L8" s="12"/>
      <c r="M8" s="13" t="s">
        <v>7</v>
      </c>
      <c r="N8" s="14"/>
      <c r="O8" s="82"/>
      <c r="P8" s="12"/>
      <c r="Q8" s="13" t="s">
        <v>7</v>
      </c>
      <c r="R8" s="14"/>
      <c r="S8" s="107"/>
      <c r="T8" s="22"/>
      <c r="U8" s="23" t="s">
        <v>10</v>
      </c>
      <c r="V8" s="24" t="s">
        <v>137</v>
      </c>
      <c r="W8" s="18"/>
      <c r="X8" s="18"/>
      <c r="Y8" s="18"/>
      <c r="Z8" s="18"/>
      <c r="AA8" t="s">
        <v>264</v>
      </c>
      <c r="AH8" s="27" t="s">
        <v>46</v>
      </c>
      <c r="AI8" t="s">
        <v>147</v>
      </c>
      <c r="AJ8">
        <v>1</v>
      </c>
    </row>
    <row r="9" spans="1:36" ht="13.5" customHeight="1">
      <c r="A9" s="1">
        <v>1</v>
      </c>
      <c r="B9" s="19"/>
      <c r="C9" s="7"/>
      <c r="D9" s="2"/>
      <c r="E9" s="61"/>
      <c r="F9" s="62"/>
      <c r="G9" s="25"/>
      <c r="H9" s="25"/>
      <c r="I9" s="30" t="str">
        <f t="shared" ref="I9:I72" si="0">IF(C9="","",$D$2)</f>
        <v/>
      </c>
      <c r="J9" s="25"/>
      <c r="K9" s="29"/>
      <c r="L9" s="3" t="s">
        <v>39</v>
      </c>
      <c r="M9" s="4"/>
      <c r="N9" s="5"/>
      <c r="O9" s="29"/>
      <c r="P9" s="3" t="s">
        <v>39</v>
      </c>
      <c r="Q9" s="4"/>
      <c r="R9" s="5"/>
      <c r="S9" s="25"/>
      <c r="T9" s="3" t="s">
        <v>39</v>
      </c>
      <c r="U9" s="4"/>
      <c r="V9" s="5"/>
      <c r="W9" s="33" t="str">
        <f>IF(K9="","",IF($F$6="小学",700,IF($F$6="中学",700,IF($F$6="高校",700,1500))))</f>
        <v/>
      </c>
      <c r="X9" s="33" t="str">
        <f>IF(O9="","",IF($F$6="小学",700,IF($F$6="中学",700,IF($F$6="高校",700,1500))))</f>
        <v/>
      </c>
      <c r="Y9" s="33" t="str">
        <f t="shared" ref="Y9:Y45" si="1">IF(S9="","",VLOOKUP(S9,$AI$2:$AJ$49,2,0))</f>
        <v/>
      </c>
      <c r="Z9" s="33" t="str">
        <f>IF(S9="","",A9)</f>
        <v/>
      </c>
      <c r="AA9" t="s">
        <v>265</v>
      </c>
      <c r="AH9" s="27" t="s">
        <v>47</v>
      </c>
      <c r="AI9" t="s">
        <v>152</v>
      </c>
    </row>
    <row r="10" spans="1:36" ht="13.5" customHeight="1">
      <c r="A10" s="1">
        <v>2</v>
      </c>
      <c r="B10" s="19"/>
      <c r="C10" s="7"/>
      <c r="D10" s="2"/>
      <c r="E10" s="61"/>
      <c r="F10" s="62"/>
      <c r="G10" s="25"/>
      <c r="H10" s="25"/>
      <c r="I10" s="30" t="str">
        <f t="shared" si="0"/>
        <v/>
      </c>
      <c r="J10" s="25" t="str">
        <f t="shared" ref="J10:J73" si="2">IF(C10="","",$F$6)</f>
        <v/>
      </c>
      <c r="K10" s="29"/>
      <c r="L10" s="3" t="s">
        <v>39</v>
      </c>
      <c r="M10" s="4"/>
      <c r="N10" s="5"/>
      <c r="O10" s="29"/>
      <c r="P10" s="3" t="s">
        <v>39</v>
      </c>
      <c r="Q10" s="4"/>
      <c r="R10" s="5"/>
      <c r="S10" s="25"/>
      <c r="T10" s="3" t="s">
        <v>39</v>
      </c>
      <c r="U10" s="4"/>
      <c r="V10" s="5"/>
      <c r="W10" s="33" t="str">
        <f t="shared" ref="W10:W73" si="3">IF(K10="","",IF($F$6="小学",700,IF($F$6="中学",700,IF($F$6="高校",700,1500))))</f>
        <v/>
      </c>
      <c r="X10" s="33" t="str">
        <f t="shared" ref="X10:X73" si="4">IF(O10="","",IF($F$6="小学",700,IF($F$6="中学",700,IF($F$6="高校",700,1500))))</f>
        <v/>
      </c>
      <c r="Y10" s="33" t="str">
        <f t="shared" si="1"/>
        <v/>
      </c>
      <c r="Z10" s="33" t="str">
        <f>IF(S10="","",A10)</f>
        <v/>
      </c>
      <c r="AA10" t="s">
        <v>266</v>
      </c>
      <c r="AH10" s="27" t="s">
        <v>48</v>
      </c>
      <c r="AI10" t="s">
        <v>157</v>
      </c>
    </row>
    <row r="11" spans="1:36" ht="13.5" customHeight="1">
      <c r="A11" s="1">
        <v>3</v>
      </c>
      <c r="B11" s="19"/>
      <c r="C11" s="7"/>
      <c r="D11" s="2"/>
      <c r="E11" s="61"/>
      <c r="F11" s="62"/>
      <c r="G11" s="25"/>
      <c r="H11" s="25"/>
      <c r="I11" s="30" t="str">
        <f t="shared" si="0"/>
        <v/>
      </c>
      <c r="J11" s="25" t="str">
        <f t="shared" si="2"/>
        <v/>
      </c>
      <c r="K11" s="29"/>
      <c r="L11" s="3" t="s">
        <v>39</v>
      </c>
      <c r="M11" s="4"/>
      <c r="N11" s="5"/>
      <c r="O11" s="29"/>
      <c r="P11" s="3" t="s">
        <v>39</v>
      </c>
      <c r="Q11" s="4"/>
      <c r="R11" s="5"/>
      <c r="S11" s="25"/>
      <c r="T11" s="3" t="s">
        <v>39</v>
      </c>
      <c r="U11" s="4"/>
      <c r="V11" s="5"/>
      <c r="W11" s="33" t="str">
        <f t="shared" si="3"/>
        <v/>
      </c>
      <c r="X11" s="33" t="str">
        <f t="shared" si="4"/>
        <v/>
      </c>
      <c r="Y11" s="33" t="str">
        <f t="shared" si="1"/>
        <v/>
      </c>
      <c r="Z11" s="33" t="str">
        <f>IF(S11="","",A11)</f>
        <v/>
      </c>
      <c r="AA11" t="s">
        <v>267</v>
      </c>
      <c r="AH11" s="27" t="s">
        <v>49</v>
      </c>
      <c r="AI11" t="s">
        <v>162</v>
      </c>
    </row>
    <row r="12" spans="1:36" ht="13.5" customHeight="1">
      <c r="A12" s="1">
        <v>4</v>
      </c>
      <c r="B12" s="19"/>
      <c r="C12" s="7"/>
      <c r="D12" s="2"/>
      <c r="E12" s="61"/>
      <c r="F12" s="62"/>
      <c r="G12" s="25"/>
      <c r="H12" s="25"/>
      <c r="I12" s="30" t="str">
        <f t="shared" si="0"/>
        <v/>
      </c>
      <c r="J12" s="25" t="str">
        <f t="shared" si="2"/>
        <v/>
      </c>
      <c r="K12" s="29"/>
      <c r="L12" s="3" t="s">
        <v>39</v>
      </c>
      <c r="M12" s="4"/>
      <c r="N12" s="5"/>
      <c r="O12" s="29"/>
      <c r="P12" s="3" t="s">
        <v>39</v>
      </c>
      <c r="Q12" s="4"/>
      <c r="R12" s="5"/>
      <c r="S12" s="25"/>
      <c r="T12" s="3" t="s">
        <v>39</v>
      </c>
      <c r="U12" s="4"/>
      <c r="V12" s="5"/>
      <c r="W12" s="33" t="str">
        <f t="shared" si="3"/>
        <v/>
      </c>
      <c r="X12" s="33" t="str">
        <f t="shared" si="4"/>
        <v/>
      </c>
      <c r="Y12" s="33" t="str">
        <f t="shared" si="1"/>
        <v/>
      </c>
      <c r="Z12" s="33" t="str">
        <f t="shared" ref="Z12:Z45" si="5">IF(S12="","",A12)</f>
        <v/>
      </c>
      <c r="AA12" t="s">
        <v>268</v>
      </c>
      <c r="AH12" s="27" t="s">
        <v>50</v>
      </c>
      <c r="AI12" t="s">
        <v>167</v>
      </c>
    </row>
    <row r="13" spans="1:36" ht="13.5" customHeight="1">
      <c r="A13" s="1">
        <v>5</v>
      </c>
      <c r="B13" s="19"/>
      <c r="C13" s="7"/>
      <c r="D13" s="2"/>
      <c r="E13" s="61"/>
      <c r="F13" s="62"/>
      <c r="G13" s="25"/>
      <c r="H13" s="25"/>
      <c r="I13" s="30" t="str">
        <f t="shared" si="0"/>
        <v/>
      </c>
      <c r="J13" s="25" t="str">
        <f t="shared" si="2"/>
        <v/>
      </c>
      <c r="K13" s="29"/>
      <c r="L13" s="3" t="s">
        <v>39</v>
      </c>
      <c r="M13" s="4"/>
      <c r="N13" s="5"/>
      <c r="O13" s="29"/>
      <c r="P13" s="3" t="s">
        <v>39</v>
      </c>
      <c r="Q13" s="4"/>
      <c r="R13" s="5"/>
      <c r="S13" s="25"/>
      <c r="T13" s="3" t="s">
        <v>39</v>
      </c>
      <c r="U13" s="4"/>
      <c r="V13" s="5"/>
      <c r="W13" s="33" t="str">
        <f t="shared" si="3"/>
        <v/>
      </c>
      <c r="X13" s="33" t="str">
        <f t="shared" si="4"/>
        <v/>
      </c>
      <c r="Y13" s="33" t="str">
        <f t="shared" si="1"/>
        <v/>
      </c>
      <c r="Z13" s="33" t="str">
        <f t="shared" si="5"/>
        <v/>
      </c>
      <c r="AA13" t="s">
        <v>269</v>
      </c>
      <c r="AH13" s="27" t="s">
        <v>51</v>
      </c>
      <c r="AI13" t="s">
        <v>172</v>
      </c>
    </row>
    <row r="14" spans="1:36" ht="13.5" customHeight="1">
      <c r="A14" s="1">
        <v>6</v>
      </c>
      <c r="B14" s="19"/>
      <c r="C14" s="7"/>
      <c r="D14" s="2"/>
      <c r="E14" s="61"/>
      <c r="F14" s="62"/>
      <c r="G14" s="25"/>
      <c r="H14" s="25"/>
      <c r="I14" s="30" t="str">
        <f t="shared" si="0"/>
        <v/>
      </c>
      <c r="J14" s="25" t="str">
        <f t="shared" si="2"/>
        <v/>
      </c>
      <c r="K14" s="29"/>
      <c r="L14" s="3" t="s">
        <v>39</v>
      </c>
      <c r="M14" s="4"/>
      <c r="N14" s="5"/>
      <c r="O14" s="29"/>
      <c r="P14" s="3" t="s">
        <v>39</v>
      </c>
      <c r="Q14" s="4"/>
      <c r="R14" s="5"/>
      <c r="S14" s="25"/>
      <c r="T14" s="3" t="s">
        <v>39</v>
      </c>
      <c r="U14" s="4"/>
      <c r="V14" s="5"/>
      <c r="W14" s="33" t="str">
        <f t="shared" si="3"/>
        <v/>
      </c>
      <c r="X14" s="33" t="str">
        <f t="shared" si="4"/>
        <v/>
      </c>
      <c r="Y14" s="33" t="str">
        <f t="shared" si="1"/>
        <v/>
      </c>
      <c r="Z14" s="33" t="str">
        <f t="shared" si="5"/>
        <v/>
      </c>
      <c r="AA14" t="s">
        <v>270</v>
      </c>
      <c r="AH14" s="27" t="s">
        <v>52</v>
      </c>
      <c r="AI14" t="s">
        <v>148</v>
      </c>
      <c r="AJ14">
        <v>1</v>
      </c>
    </row>
    <row r="15" spans="1:36" ht="13.5" customHeight="1">
      <c r="A15" s="1">
        <v>7</v>
      </c>
      <c r="B15" s="19"/>
      <c r="C15" s="7"/>
      <c r="D15" s="2"/>
      <c r="E15" s="61"/>
      <c r="F15" s="62"/>
      <c r="G15" s="25"/>
      <c r="H15" s="25"/>
      <c r="I15" s="30" t="str">
        <f t="shared" si="0"/>
        <v/>
      </c>
      <c r="J15" s="25" t="str">
        <f t="shared" si="2"/>
        <v/>
      </c>
      <c r="K15" s="29"/>
      <c r="L15" s="3" t="s">
        <v>39</v>
      </c>
      <c r="M15" s="4"/>
      <c r="N15" s="5"/>
      <c r="O15" s="29"/>
      <c r="P15" s="3" t="s">
        <v>39</v>
      </c>
      <c r="Q15" s="4"/>
      <c r="R15" s="5"/>
      <c r="S15" s="25"/>
      <c r="T15" s="3" t="s">
        <v>39</v>
      </c>
      <c r="U15" s="4"/>
      <c r="V15" s="5"/>
      <c r="W15" s="33" t="str">
        <f t="shared" si="3"/>
        <v/>
      </c>
      <c r="X15" s="33" t="str">
        <f t="shared" si="4"/>
        <v/>
      </c>
      <c r="Y15" s="33" t="str">
        <f t="shared" si="1"/>
        <v/>
      </c>
      <c r="Z15" s="33" t="str">
        <f t="shared" si="5"/>
        <v/>
      </c>
      <c r="AA15" t="s">
        <v>304</v>
      </c>
      <c r="AH15" s="27" t="s">
        <v>53</v>
      </c>
      <c r="AI15" t="s">
        <v>153</v>
      </c>
    </row>
    <row r="16" spans="1:36" ht="13.5" customHeight="1">
      <c r="A16" s="1">
        <v>8</v>
      </c>
      <c r="B16" s="19"/>
      <c r="C16" s="7"/>
      <c r="D16" s="2"/>
      <c r="E16" s="61"/>
      <c r="F16" s="62"/>
      <c r="G16" s="25"/>
      <c r="H16" s="25"/>
      <c r="I16" s="30" t="str">
        <f t="shared" si="0"/>
        <v/>
      </c>
      <c r="J16" s="25" t="str">
        <f t="shared" si="2"/>
        <v/>
      </c>
      <c r="K16" s="29"/>
      <c r="L16" s="3" t="s">
        <v>39</v>
      </c>
      <c r="M16" s="4"/>
      <c r="N16" s="5"/>
      <c r="O16" s="29"/>
      <c r="P16" s="3" t="s">
        <v>39</v>
      </c>
      <c r="Q16" s="4"/>
      <c r="R16" s="5"/>
      <c r="S16" s="25"/>
      <c r="T16" s="3" t="s">
        <v>39</v>
      </c>
      <c r="U16" s="4"/>
      <c r="V16" s="5"/>
      <c r="W16" s="33" t="str">
        <f t="shared" si="3"/>
        <v/>
      </c>
      <c r="X16" s="33" t="str">
        <f t="shared" si="4"/>
        <v/>
      </c>
      <c r="Y16" s="33" t="str">
        <f t="shared" si="1"/>
        <v/>
      </c>
      <c r="Z16" s="33" t="str">
        <f t="shared" si="5"/>
        <v/>
      </c>
      <c r="AA16" t="s">
        <v>271</v>
      </c>
      <c r="AH16" s="27" t="s">
        <v>54</v>
      </c>
      <c r="AI16" t="s">
        <v>158</v>
      </c>
    </row>
    <row r="17" spans="1:36" ht="13.5" customHeight="1">
      <c r="A17" s="1">
        <v>9</v>
      </c>
      <c r="B17" s="19"/>
      <c r="C17" s="7"/>
      <c r="D17" s="2"/>
      <c r="E17" s="61"/>
      <c r="F17" s="62"/>
      <c r="G17" s="25"/>
      <c r="H17" s="25"/>
      <c r="I17" s="30" t="str">
        <f t="shared" si="0"/>
        <v/>
      </c>
      <c r="J17" s="25" t="str">
        <f t="shared" si="2"/>
        <v/>
      </c>
      <c r="K17" s="29"/>
      <c r="L17" s="3" t="s">
        <v>39</v>
      </c>
      <c r="M17" s="4"/>
      <c r="N17" s="5"/>
      <c r="O17" s="29"/>
      <c r="P17" s="3" t="s">
        <v>39</v>
      </c>
      <c r="Q17" s="4"/>
      <c r="R17" s="5"/>
      <c r="S17" s="25"/>
      <c r="T17" s="3" t="s">
        <v>39</v>
      </c>
      <c r="U17" s="4"/>
      <c r="V17" s="5"/>
      <c r="W17" s="33" t="str">
        <f t="shared" si="3"/>
        <v/>
      </c>
      <c r="X17" s="33" t="str">
        <f t="shared" si="4"/>
        <v/>
      </c>
      <c r="Y17" s="33" t="str">
        <f t="shared" si="1"/>
        <v/>
      </c>
      <c r="Z17" s="33" t="str">
        <f t="shared" si="5"/>
        <v/>
      </c>
      <c r="AA17" t="s">
        <v>272</v>
      </c>
      <c r="AH17" s="27" t="s">
        <v>55</v>
      </c>
      <c r="AI17" t="s">
        <v>163</v>
      </c>
    </row>
    <row r="18" spans="1:36" ht="13.5" customHeight="1">
      <c r="A18" s="1">
        <v>10</v>
      </c>
      <c r="B18" s="19"/>
      <c r="C18" s="7"/>
      <c r="D18" s="2"/>
      <c r="E18" s="61"/>
      <c r="F18" s="62"/>
      <c r="G18" s="25"/>
      <c r="H18" s="25"/>
      <c r="I18" s="30" t="str">
        <f t="shared" si="0"/>
        <v/>
      </c>
      <c r="J18" s="25" t="str">
        <f t="shared" si="2"/>
        <v/>
      </c>
      <c r="K18" s="29"/>
      <c r="L18" s="3" t="s">
        <v>39</v>
      </c>
      <c r="M18" s="4"/>
      <c r="N18" s="5"/>
      <c r="O18" s="29"/>
      <c r="P18" s="3" t="s">
        <v>39</v>
      </c>
      <c r="Q18" s="4"/>
      <c r="R18" s="5"/>
      <c r="S18" s="25"/>
      <c r="T18" s="3" t="s">
        <v>39</v>
      </c>
      <c r="U18" s="4"/>
      <c r="V18" s="5"/>
      <c r="W18" s="33" t="str">
        <f t="shared" si="3"/>
        <v/>
      </c>
      <c r="X18" s="33" t="str">
        <f t="shared" si="4"/>
        <v/>
      </c>
      <c r="Y18" s="33" t="str">
        <f t="shared" si="1"/>
        <v/>
      </c>
      <c r="Z18" s="33" t="str">
        <f t="shared" si="5"/>
        <v/>
      </c>
      <c r="AA18" t="s">
        <v>273</v>
      </c>
      <c r="AH18" s="27" t="s">
        <v>56</v>
      </c>
      <c r="AI18" t="s">
        <v>168</v>
      </c>
    </row>
    <row r="19" spans="1:36" ht="13.5" customHeight="1">
      <c r="A19" s="1">
        <v>11</v>
      </c>
      <c r="B19" s="19"/>
      <c r="C19" s="7"/>
      <c r="D19" s="2"/>
      <c r="E19" s="61"/>
      <c r="F19" s="62"/>
      <c r="G19" s="25"/>
      <c r="H19" s="25"/>
      <c r="I19" s="30" t="str">
        <f t="shared" si="0"/>
        <v/>
      </c>
      <c r="J19" s="25" t="str">
        <f t="shared" si="2"/>
        <v/>
      </c>
      <c r="K19" s="29"/>
      <c r="L19" s="3" t="s">
        <v>39</v>
      </c>
      <c r="M19" s="4"/>
      <c r="N19" s="5"/>
      <c r="O19" s="29"/>
      <c r="P19" s="3" t="s">
        <v>39</v>
      </c>
      <c r="Q19" s="4"/>
      <c r="R19" s="5"/>
      <c r="S19" s="25"/>
      <c r="T19" s="3" t="s">
        <v>39</v>
      </c>
      <c r="U19" s="4"/>
      <c r="V19" s="5"/>
      <c r="W19" s="33" t="str">
        <f t="shared" si="3"/>
        <v/>
      </c>
      <c r="X19" s="33" t="str">
        <f t="shared" si="4"/>
        <v/>
      </c>
      <c r="Y19" s="33" t="str">
        <f t="shared" si="1"/>
        <v/>
      </c>
      <c r="Z19" s="33" t="str">
        <f t="shared" si="5"/>
        <v/>
      </c>
      <c r="AA19" t="s">
        <v>274</v>
      </c>
      <c r="AH19" s="27" t="s">
        <v>57</v>
      </c>
      <c r="AI19" t="s">
        <v>173</v>
      </c>
    </row>
    <row r="20" spans="1:36" ht="13.5" customHeight="1">
      <c r="A20" s="1">
        <v>12</v>
      </c>
      <c r="B20" s="19"/>
      <c r="C20" s="7"/>
      <c r="D20" s="2"/>
      <c r="E20" s="61"/>
      <c r="F20" s="62"/>
      <c r="G20" s="25"/>
      <c r="H20" s="25"/>
      <c r="I20" s="30" t="str">
        <f t="shared" si="0"/>
        <v/>
      </c>
      <c r="J20" s="25" t="str">
        <f t="shared" si="2"/>
        <v/>
      </c>
      <c r="K20" s="29"/>
      <c r="L20" s="3" t="s">
        <v>39</v>
      </c>
      <c r="M20" s="4"/>
      <c r="N20" s="5"/>
      <c r="O20" s="29"/>
      <c r="P20" s="3" t="s">
        <v>39</v>
      </c>
      <c r="Q20" s="4"/>
      <c r="R20" s="5"/>
      <c r="S20" s="25"/>
      <c r="T20" s="3" t="s">
        <v>39</v>
      </c>
      <c r="U20" s="4"/>
      <c r="V20" s="5"/>
      <c r="W20" s="33" t="str">
        <f t="shared" si="3"/>
        <v/>
      </c>
      <c r="X20" s="33" t="str">
        <f t="shared" si="4"/>
        <v/>
      </c>
      <c r="Y20" s="33" t="str">
        <f t="shared" si="1"/>
        <v/>
      </c>
      <c r="Z20" s="33" t="str">
        <f t="shared" si="5"/>
        <v/>
      </c>
      <c r="AA20" t="s">
        <v>275</v>
      </c>
      <c r="AH20" s="27" t="s">
        <v>58</v>
      </c>
      <c r="AI20" t="s">
        <v>149</v>
      </c>
      <c r="AJ20">
        <v>1</v>
      </c>
    </row>
    <row r="21" spans="1:36" ht="13.5" customHeight="1">
      <c r="A21" s="1">
        <v>13</v>
      </c>
      <c r="B21" s="19"/>
      <c r="C21" s="7"/>
      <c r="D21" s="2"/>
      <c r="E21" s="61"/>
      <c r="F21" s="62"/>
      <c r="G21" s="25"/>
      <c r="H21" s="25"/>
      <c r="I21" s="30" t="str">
        <f t="shared" si="0"/>
        <v/>
      </c>
      <c r="J21" s="25" t="str">
        <f t="shared" si="2"/>
        <v/>
      </c>
      <c r="K21" s="29"/>
      <c r="L21" s="3" t="s">
        <v>39</v>
      </c>
      <c r="M21" s="4"/>
      <c r="N21" s="5"/>
      <c r="O21" s="29"/>
      <c r="P21" s="3" t="s">
        <v>39</v>
      </c>
      <c r="Q21" s="4"/>
      <c r="R21" s="5"/>
      <c r="S21" s="25"/>
      <c r="T21" s="3" t="s">
        <v>39</v>
      </c>
      <c r="U21" s="4"/>
      <c r="V21" s="5"/>
      <c r="W21" s="33" t="str">
        <f t="shared" si="3"/>
        <v/>
      </c>
      <c r="X21" s="33" t="str">
        <f t="shared" si="4"/>
        <v/>
      </c>
      <c r="Y21" s="33" t="str">
        <f t="shared" si="1"/>
        <v/>
      </c>
      <c r="Z21" s="33" t="str">
        <f t="shared" si="5"/>
        <v/>
      </c>
      <c r="AA21" t="s">
        <v>276</v>
      </c>
      <c r="AH21" s="27" t="s">
        <v>59</v>
      </c>
      <c r="AI21" t="s">
        <v>154</v>
      </c>
    </row>
    <row r="22" spans="1:36" ht="13.5" customHeight="1">
      <c r="A22" s="1">
        <v>14</v>
      </c>
      <c r="B22" s="19"/>
      <c r="C22" s="7"/>
      <c r="D22" s="2"/>
      <c r="E22" s="61"/>
      <c r="F22" s="62"/>
      <c r="G22" s="25"/>
      <c r="H22" s="25"/>
      <c r="I22" s="30" t="str">
        <f t="shared" si="0"/>
        <v/>
      </c>
      <c r="J22" s="25" t="str">
        <f t="shared" si="2"/>
        <v/>
      </c>
      <c r="K22" s="29"/>
      <c r="L22" s="3" t="s">
        <v>39</v>
      </c>
      <c r="M22" s="4"/>
      <c r="N22" s="5"/>
      <c r="O22" s="29"/>
      <c r="P22" s="3" t="s">
        <v>39</v>
      </c>
      <c r="Q22" s="4"/>
      <c r="R22" s="5"/>
      <c r="S22" s="25"/>
      <c r="T22" s="3" t="s">
        <v>39</v>
      </c>
      <c r="U22" s="4"/>
      <c r="V22" s="5"/>
      <c r="W22" s="33" t="str">
        <f t="shared" si="3"/>
        <v/>
      </c>
      <c r="X22" s="33" t="str">
        <f t="shared" si="4"/>
        <v/>
      </c>
      <c r="Y22" s="33" t="str">
        <f t="shared" si="1"/>
        <v/>
      </c>
      <c r="Z22" s="33" t="str">
        <f t="shared" si="5"/>
        <v/>
      </c>
      <c r="AA22" t="s">
        <v>277</v>
      </c>
      <c r="AH22" s="27" t="s">
        <v>60</v>
      </c>
      <c r="AI22" t="s">
        <v>159</v>
      </c>
    </row>
    <row r="23" spans="1:36" ht="13.5" customHeight="1">
      <c r="A23" s="1">
        <v>15</v>
      </c>
      <c r="B23" s="19"/>
      <c r="C23" s="7"/>
      <c r="D23" s="2"/>
      <c r="E23" s="61"/>
      <c r="F23" s="62"/>
      <c r="G23" s="25"/>
      <c r="H23" s="25"/>
      <c r="I23" s="30" t="str">
        <f t="shared" si="0"/>
        <v/>
      </c>
      <c r="J23" s="25" t="str">
        <f t="shared" si="2"/>
        <v/>
      </c>
      <c r="K23" s="29"/>
      <c r="L23" s="3" t="s">
        <v>39</v>
      </c>
      <c r="M23" s="4"/>
      <c r="N23" s="5"/>
      <c r="O23" s="29"/>
      <c r="P23" s="3" t="s">
        <v>39</v>
      </c>
      <c r="Q23" s="4"/>
      <c r="R23" s="5"/>
      <c r="S23" s="25"/>
      <c r="T23" s="3" t="s">
        <v>39</v>
      </c>
      <c r="U23" s="4"/>
      <c r="V23" s="5"/>
      <c r="W23" s="33" t="str">
        <f t="shared" si="3"/>
        <v/>
      </c>
      <c r="X23" s="33" t="str">
        <f t="shared" si="4"/>
        <v/>
      </c>
      <c r="Y23" s="33" t="str">
        <f t="shared" si="1"/>
        <v/>
      </c>
      <c r="Z23" s="33" t="str">
        <f t="shared" si="5"/>
        <v/>
      </c>
      <c r="AA23" t="s">
        <v>305</v>
      </c>
      <c r="AH23" s="27" t="s">
        <v>61</v>
      </c>
      <c r="AI23" t="s">
        <v>164</v>
      </c>
    </row>
    <row r="24" spans="1:36" ht="13.5" customHeight="1">
      <c r="A24" s="1">
        <v>16</v>
      </c>
      <c r="B24" s="19"/>
      <c r="C24" s="7"/>
      <c r="D24" s="2"/>
      <c r="E24" s="61"/>
      <c r="F24" s="62"/>
      <c r="G24" s="25"/>
      <c r="H24" s="25"/>
      <c r="I24" s="30" t="str">
        <f t="shared" si="0"/>
        <v/>
      </c>
      <c r="J24" s="25" t="str">
        <f t="shared" si="2"/>
        <v/>
      </c>
      <c r="K24" s="29"/>
      <c r="L24" s="3" t="s">
        <v>39</v>
      </c>
      <c r="M24" s="4"/>
      <c r="N24" s="5"/>
      <c r="O24" s="29"/>
      <c r="P24" s="3" t="s">
        <v>39</v>
      </c>
      <c r="Q24" s="4"/>
      <c r="R24" s="5"/>
      <c r="S24" s="25"/>
      <c r="T24" s="3" t="s">
        <v>39</v>
      </c>
      <c r="U24" s="4"/>
      <c r="V24" s="5"/>
      <c r="W24" s="33" t="str">
        <f t="shared" si="3"/>
        <v/>
      </c>
      <c r="X24" s="33" t="str">
        <f t="shared" si="4"/>
        <v/>
      </c>
      <c r="Y24" s="33" t="str">
        <f t="shared" si="1"/>
        <v/>
      </c>
      <c r="Z24" s="33" t="str">
        <f t="shared" si="5"/>
        <v/>
      </c>
      <c r="AA24" t="s">
        <v>278</v>
      </c>
      <c r="AH24" s="27" t="s">
        <v>62</v>
      </c>
      <c r="AI24" t="s">
        <v>169</v>
      </c>
    </row>
    <row r="25" spans="1:36" ht="13.5" customHeight="1">
      <c r="A25" s="1">
        <v>17</v>
      </c>
      <c r="B25" s="19"/>
      <c r="C25" s="7"/>
      <c r="D25" s="2"/>
      <c r="E25" s="61"/>
      <c r="F25" s="62"/>
      <c r="G25" s="25"/>
      <c r="H25" s="25"/>
      <c r="I25" s="30" t="str">
        <f t="shared" si="0"/>
        <v/>
      </c>
      <c r="J25" s="25" t="str">
        <f t="shared" si="2"/>
        <v/>
      </c>
      <c r="K25" s="29"/>
      <c r="L25" s="3" t="s">
        <v>39</v>
      </c>
      <c r="M25" s="4"/>
      <c r="N25" s="5"/>
      <c r="O25" s="29"/>
      <c r="P25" s="3" t="s">
        <v>39</v>
      </c>
      <c r="Q25" s="4"/>
      <c r="R25" s="5"/>
      <c r="S25" s="25"/>
      <c r="T25" s="3" t="s">
        <v>39</v>
      </c>
      <c r="U25" s="4"/>
      <c r="V25" s="5"/>
      <c r="W25" s="33" t="str">
        <f t="shared" si="3"/>
        <v/>
      </c>
      <c r="X25" s="33" t="str">
        <f t="shared" si="4"/>
        <v/>
      </c>
      <c r="Y25" s="33" t="str">
        <f t="shared" si="1"/>
        <v/>
      </c>
      <c r="Z25" s="33" t="str">
        <f t="shared" si="5"/>
        <v/>
      </c>
      <c r="AA25" t="s">
        <v>279</v>
      </c>
      <c r="AH25" s="27" t="s">
        <v>63</v>
      </c>
      <c r="AI25" t="s">
        <v>174</v>
      </c>
    </row>
    <row r="26" spans="1:36" ht="13.5" customHeight="1">
      <c r="A26" s="1">
        <v>18</v>
      </c>
      <c r="B26" s="19"/>
      <c r="C26" s="7"/>
      <c r="D26" s="2"/>
      <c r="E26" s="61"/>
      <c r="F26" s="62"/>
      <c r="G26" s="25"/>
      <c r="H26" s="25"/>
      <c r="I26" s="30" t="str">
        <f t="shared" si="0"/>
        <v/>
      </c>
      <c r="J26" s="25" t="str">
        <f t="shared" si="2"/>
        <v/>
      </c>
      <c r="K26" s="29"/>
      <c r="L26" s="3" t="s">
        <v>39</v>
      </c>
      <c r="M26" s="4"/>
      <c r="N26" s="5"/>
      <c r="O26" s="29"/>
      <c r="P26" s="3" t="s">
        <v>39</v>
      </c>
      <c r="Q26" s="4"/>
      <c r="R26" s="5"/>
      <c r="S26" s="25"/>
      <c r="T26" s="3" t="s">
        <v>39</v>
      </c>
      <c r="U26" s="4"/>
      <c r="V26" s="5"/>
      <c r="W26" s="33" t="str">
        <f t="shared" si="3"/>
        <v/>
      </c>
      <c r="X26" s="33" t="str">
        <f t="shared" si="4"/>
        <v/>
      </c>
      <c r="Y26" s="33" t="str">
        <f t="shared" si="1"/>
        <v/>
      </c>
      <c r="Z26" s="33" t="str">
        <f t="shared" si="5"/>
        <v/>
      </c>
      <c r="AA26" t="s">
        <v>280</v>
      </c>
      <c r="AH26" s="27" t="s">
        <v>64</v>
      </c>
      <c r="AI26" t="s">
        <v>150</v>
      </c>
      <c r="AJ26">
        <v>1</v>
      </c>
    </row>
    <row r="27" spans="1:36" ht="13.5" customHeight="1">
      <c r="A27" s="1">
        <v>19</v>
      </c>
      <c r="B27" s="19"/>
      <c r="C27" s="7"/>
      <c r="D27" s="2"/>
      <c r="E27" s="61"/>
      <c r="F27" s="62"/>
      <c r="G27" s="25"/>
      <c r="H27" s="25"/>
      <c r="I27" s="30" t="str">
        <f t="shared" si="0"/>
        <v/>
      </c>
      <c r="J27" s="25" t="str">
        <f t="shared" si="2"/>
        <v/>
      </c>
      <c r="K27" s="29"/>
      <c r="L27" s="3" t="s">
        <v>39</v>
      </c>
      <c r="M27" s="4"/>
      <c r="N27" s="5"/>
      <c r="O27" s="29"/>
      <c r="P27" s="3" t="s">
        <v>39</v>
      </c>
      <c r="Q27" s="4"/>
      <c r="R27" s="5"/>
      <c r="S27" s="25"/>
      <c r="T27" s="3" t="s">
        <v>39</v>
      </c>
      <c r="U27" s="4"/>
      <c r="V27" s="5"/>
      <c r="W27" s="33" t="str">
        <f t="shared" si="3"/>
        <v/>
      </c>
      <c r="X27" s="33" t="str">
        <f t="shared" si="4"/>
        <v/>
      </c>
      <c r="Y27" s="33" t="str">
        <f t="shared" si="1"/>
        <v/>
      </c>
      <c r="Z27" s="33" t="str">
        <f t="shared" si="5"/>
        <v/>
      </c>
      <c r="AA27" t="s">
        <v>281</v>
      </c>
      <c r="AH27" s="27" t="s">
        <v>65</v>
      </c>
      <c r="AI27" t="s">
        <v>155</v>
      </c>
    </row>
    <row r="28" spans="1:36" ht="13.5" customHeight="1">
      <c r="A28" s="1">
        <v>20</v>
      </c>
      <c r="B28" s="19"/>
      <c r="C28" s="7"/>
      <c r="D28" s="2"/>
      <c r="E28" s="61"/>
      <c r="F28" s="62"/>
      <c r="G28" s="25"/>
      <c r="H28" s="25"/>
      <c r="I28" s="30" t="str">
        <f t="shared" si="0"/>
        <v/>
      </c>
      <c r="J28" s="25" t="str">
        <f t="shared" si="2"/>
        <v/>
      </c>
      <c r="K28" s="29"/>
      <c r="L28" s="3" t="s">
        <v>39</v>
      </c>
      <c r="M28" s="4"/>
      <c r="N28" s="5"/>
      <c r="O28" s="29"/>
      <c r="P28" s="3" t="s">
        <v>39</v>
      </c>
      <c r="Q28" s="4"/>
      <c r="R28" s="5"/>
      <c r="S28" s="25"/>
      <c r="T28" s="3" t="s">
        <v>39</v>
      </c>
      <c r="U28" s="4"/>
      <c r="V28" s="5"/>
      <c r="W28" s="33" t="str">
        <f t="shared" si="3"/>
        <v/>
      </c>
      <c r="X28" s="33" t="str">
        <f t="shared" si="4"/>
        <v/>
      </c>
      <c r="Y28" s="33" t="str">
        <f t="shared" si="1"/>
        <v/>
      </c>
      <c r="Z28" s="33" t="str">
        <f t="shared" si="5"/>
        <v/>
      </c>
      <c r="AA28" t="s">
        <v>282</v>
      </c>
      <c r="AH28" s="27" t="s">
        <v>66</v>
      </c>
      <c r="AI28" t="s">
        <v>160</v>
      </c>
    </row>
    <row r="29" spans="1:36" ht="13.5" customHeight="1">
      <c r="A29" s="1">
        <v>21</v>
      </c>
      <c r="B29" s="19"/>
      <c r="C29" s="7"/>
      <c r="D29" s="2"/>
      <c r="E29" s="61"/>
      <c r="F29" s="62"/>
      <c r="G29" s="25"/>
      <c r="H29" s="25"/>
      <c r="I29" s="30" t="str">
        <f t="shared" si="0"/>
        <v/>
      </c>
      <c r="J29" s="25" t="str">
        <f t="shared" si="2"/>
        <v/>
      </c>
      <c r="K29" s="29"/>
      <c r="L29" s="3" t="s">
        <v>39</v>
      </c>
      <c r="M29" s="4"/>
      <c r="N29" s="5"/>
      <c r="O29" s="29"/>
      <c r="P29" s="3" t="s">
        <v>39</v>
      </c>
      <c r="Q29" s="4"/>
      <c r="R29" s="5"/>
      <c r="S29" s="25"/>
      <c r="T29" s="3" t="s">
        <v>39</v>
      </c>
      <c r="U29" s="4"/>
      <c r="V29" s="5"/>
      <c r="W29" s="33" t="str">
        <f t="shared" si="3"/>
        <v/>
      </c>
      <c r="X29" s="33" t="str">
        <f t="shared" si="4"/>
        <v/>
      </c>
      <c r="Y29" s="33" t="str">
        <f t="shared" si="1"/>
        <v/>
      </c>
      <c r="Z29" s="33" t="str">
        <f t="shared" si="5"/>
        <v/>
      </c>
      <c r="AA29" t="s">
        <v>283</v>
      </c>
      <c r="AH29" s="27" t="s">
        <v>67</v>
      </c>
      <c r="AI29" t="s">
        <v>165</v>
      </c>
    </row>
    <row r="30" spans="1:36" ht="13.5" customHeight="1">
      <c r="A30" s="1">
        <v>22</v>
      </c>
      <c r="B30" s="19"/>
      <c r="C30" s="7"/>
      <c r="D30" s="2"/>
      <c r="E30" s="61"/>
      <c r="F30" s="62"/>
      <c r="G30" s="25"/>
      <c r="H30" s="25"/>
      <c r="I30" s="30" t="str">
        <f t="shared" si="0"/>
        <v/>
      </c>
      <c r="J30" s="25" t="str">
        <f t="shared" si="2"/>
        <v/>
      </c>
      <c r="K30" s="29"/>
      <c r="L30" s="3" t="s">
        <v>39</v>
      </c>
      <c r="M30" s="4"/>
      <c r="N30" s="5"/>
      <c r="O30" s="29"/>
      <c r="P30" s="3" t="s">
        <v>39</v>
      </c>
      <c r="Q30" s="4"/>
      <c r="R30" s="5"/>
      <c r="S30" s="25"/>
      <c r="T30" s="3" t="s">
        <v>39</v>
      </c>
      <c r="U30" s="4"/>
      <c r="V30" s="5"/>
      <c r="W30" s="33" t="str">
        <f t="shared" si="3"/>
        <v/>
      </c>
      <c r="X30" s="33" t="str">
        <f t="shared" si="4"/>
        <v/>
      </c>
      <c r="Y30" s="33" t="str">
        <f t="shared" si="1"/>
        <v/>
      </c>
      <c r="Z30" s="33" t="str">
        <f t="shared" si="5"/>
        <v/>
      </c>
      <c r="AA30" t="s">
        <v>301</v>
      </c>
      <c r="AH30" s="27" t="s">
        <v>68</v>
      </c>
      <c r="AI30" t="s">
        <v>170</v>
      </c>
    </row>
    <row r="31" spans="1:36" ht="13.5" customHeight="1">
      <c r="A31" s="1">
        <v>23</v>
      </c>
      <c r="B31" s="19"/>
      <c r="C31" s="7"/>
      <c r="D31" s="2"/>
      <c r="E31" s="61"/>
      <c r="F31" s="62"/>
      <c r="G31" s="25"/>
      <c r="H31" s="25"/>
      <c r="I31" s="30" t="str">
        <f t="shared" si="0"/>
        <v/>
      </c>
      <c r="J31" s="25" t="str">
        <f t="shared" si="2"/>
        <v/>
      </c>
      <c r="K31" s="29"/>
      <c r="L31" s="3" t="s">
        <v>39</v>
      </c>
      <c r="M31" s="4"/>
      <c r="N31" s="5"/>
      <c r="O31" s="29"/>
      <c r="P31" s="3" t="s">
        <v>39</v>
      </c>
      <c r="Q31" s="4"/>
      <c r="R31" s="5"/>
      <c r="S31" s="25"/>
      <c r="T31" s="3" t="s">
        <v>39</v>
      </c>
      <c r="U31" s="4"/>
      <c r="V31" s="5"/>
      <c r="W31" s="33" t="str">
        <f t="shared" si="3"/>
        <v/>
      </c>
      <c r="X31" s="33" t="str">
        <f t="shared" si="4"/>
        <v/>
      </c>
      <c r="Y31" s="33" t="str">
        <f t="shared" si="1"/>
        <v/>
      </c>
      <c r="Z31" s="33" t="str">
        <f t="shared" si="5"/>
        <v/>
      </c>
      <c r="AA31" t="s">
        <v>306</v>
      </c>
      <c r="AH31" s="27" t="s">
        <v>69</v>
      </c>
      <c r="AI31" t="s">
        <v>175</v>
      </c>
    </row>
    <row r="32" spans="1:36" ht="13.5" customHeight="1">
      <c r="A32" s="1">
        <v>24</v>
      </c>
      <c r="B32" s="19"/>
      <c r="C32" s="7"/>
      <c r="D32" s="2"/>
      <c r="E32" s="61"/>
      <c r="F32" s="62"/>
      <c r="G32" s="25"/>
      <c r="H32" s="25"/>
      <c r="I32" s="30" t="str">
        <f t="shared" si="0"/>
        <v/>
      </c>
      <c r="J32" s="25" t="str">
        <f t="shared" si="2"/>
        <v/>
      </c>
      <c r="K32" s="29"/>
      <c r="L32" s="3" t="s">
        <v>39</v>
      </c>
      <c r="M32" s="4"/>
      <c r="N32" s="5"/>
      <c r="O32" s="29"/>
      <c r="P32" s="3" t="s">
        <v>39</v>
      </c>
      <c r="Q32" s="4"/>
      <c r="R32" s="5"/>
      <c r="S32" s="25"/>
      <c r="T32" s="3" t="s">
        <v>39</v>
      </c>
      <c r="U32" s="4"/>
      <c r="V32" s="5"/>
      <c r="W32" s="33" t="str">
        <f t="shared" si="3"/>
        <v/>
      </c>
      <c r="X32" s="33" t="str">
        <f t="shared" si="4"/>
        <v/>
      </c>
      <c r="Y32" s="33" t="str">
        <f t="shared" si="1"/>
        <v/>
      </c>
      <c r="Z32" s="33" t="str">
        <f t="shared" si="5"/>
        <v/>
      </c>
      <c r="AA32" t="s">
        <v>302</v>
      </c>
      <c r="AH32" s="27" t="s">
        <v>70</v>
      </c>
      <c r="AI32" t="s">
        <v>191</v>
      </c>
      <c r="AJ32">
        <v>1</v>
      </c>
    </row>
    <row r="33" spans="1:36" ht="13.5" customHeight="1">
      <c r="A33" s="1">
        <v>25</v>
      </c>
      <c r="B33" s="19"/>
      <c r="C33" s="7"/>
      <c r="D33" s="2"/>
      <c r="E33" s="61"/>
      <c r="F33" s="62"/>
      <c r="G33" s="25"/>
      <c r="H33" s="25"/>
      <c r="I33" s="30" t="str">
        <f t="shared" si="0"/>
        <v/>
      </c>
      <c r="J33" s="25" t="str">
        <f t="shared" si="2"/>
        <v/>
      </c>
      <c r="K33" s="29"/>
      <c r="L33" s="3" t="s">
        <v>39</v>
      </c>
      <c r="M33" s="4"/>
      <c r="N33" s="5"/>
      <c r="O33" s="29"/>
      <c r="P33" s="3" t="s">
        <v>39</v>
      </c>
      <c r="Q33" s="4"/>
      <c r="R33" s="5"/>
      <c r="S33" s="25"/>
      <c r="T33" s="3" t="s">
        <v>39</v>
      </c>
      <c r="U33" s="4"/>
      <c r="V33" s="5"/>
      <c r="W33" s="33" t="str">
        <f t="shared" si="3"/>
        <v/>
      </c>
      <c r="X33" s="33" t="str">
        <f t="shared" si="4"/>
        <v/>
      </c>
      <c r="Y33" s="33" t="str">
        <f t="shared" si="1"/>
        <v/>
      </c>
      <c r="Z33" s="33" t="str">
        <f t="shared" si="5"/>
        <v/>
      </c>
      <c r="AA33" t="s">
        <v>307</v>
      </c>
      <c r="AH33" s="27" t="s">
        <v>71</v>
      </c>
      <c r="AI33" t="s">
        <v>192</v>
      </c>
    </row>
    <row r="34" spans="1:36" ht="13.5" customHeight="1">
      <c r="A34" s="1">
        <v>26</v>
      </c>
      <c r="B34" s="19"/>
      <c r="C34" s="7"/>
      <c r="D34" s="2"/>
      <c r="E34" s="61"/>
      <c r="F34" s="62"/>
      <c r="G34" s="25"/>
      <c r="H34" s="25"/>
      <c r="I34" s="30" t="str">
        <f t="shared" si="0"/>
        <v/>
      </c>
      <c r="J34" s="25" t="str">
        <f t="shared" si="2"/>
        <v/>
      </c>
      <c r="K34" s="29"/>
      <c r="L34" s="3" t="s">
        <v>39</v>
      </c>
      <c r="M34" s="4"/>
      <c r="N34" s="5"/>
      <c r="O34" s="29"/>
      <c r="P34" s="3" t="s">
        <v>39</v>
      </c>
      <c r="Q34" s="4"/>
      <c r="R34" s="5"/>
      <c r="S34" s="25"/>
      <c r="T34" s="3" t="s">
        <v>39</v>
      </c>
      <c r="U34" s="4"/>
      <c r="V34" s="5"/>
      <c r="W34" s="33" t="str">
        <f t="shared" si="3"/>
        <v/>
      </c>
      <c r="X34" s="33" t="str">
        <f t="shared" si="4"/>
        <v/>
      </c>
      <c r="Y34" s="33" t="str">
        <f t="shared" si="1"/>
        <v/>
      </c>
      <c r="Z34" s="33" t="str">
        <f t="shared" si="5"/>
        <v/>
      </c>
      <c r="AH34" s="27" t="s">
        <v>72</v>
      </c>
      <c r="AI34" t="s">
        <v>193</v>
      </c>
    </row>
    <row r="35" spans="1:36" ht="13.5" customHeight="1">
      <c r="A35" s="1">
        <v>27</v>
      </c>
      <c r="B35" s="19"/>
      <c r="C35" s="7"/>
      <c r="D35" s="2"/>
      <c r="E35" s="61"/>
      <c r="F35" s="62"/>
      <c r="G35" s="25"/>
      <c r="H35" s="25"/>
      <c r="I35" s="30" t="str">
        <f t="shared" si="0"/>
        <v/>
      </c>
      <c r="J35" s="25" t="str">
        <f t="shared" si="2"/>
        <v/>
      </c>
      <c r="K35" s="29"/>
      <c r="L35" s="3" t="s">
        <v>39</v>
      </c>
      <c r="M35" s="4"/>
      <c r="N35" s="5"/>
      <c r="O35" s="29"/>
      <c r="P35" s="3" t="s">
        <v>39</v>
      </c>
      <c r="Q35" s="4"/>
      <c r="R35" s="5"/>
      <c r="S35" s="25"/>
      <c r="T35" s="3" t="s">
        <v>39</v>
      </c>
      <c r="U35" s="4"/>
      <c r="V35" s="5"/>
      <c r="W35" s="33" t="str">
        <f t="shared" si="3"/>
        <v/>
      </c>
      <c r="X35" s="33" t="str">
        <f t="shared" si="4"/>
        <v/>
      </c>
      <c r="Y35" s="33" t="str">
        <f t="shared" si="1"/>
        <v/>
      </c>
      <c r="Z35" s="33" t="str">
        <f t="shared" si="5"/>
        <v/>
      </c>
      <c r="AH35" s="27" t="s">
        <v>73</v>
      </c>
      <c r="AI35" t="s">
        <v>194</v>
      </c>
    </row>
    <row r="36" spans="1:36" ht="13.5" customHeight="1">
      <c r="A36" s="1">
        <v>28</v>
      </c>
      <c r="B36" s="19"/>
      <c r="C36" s="7"/>
      <c r="D36" s="2"/>
      <c r="E36" s="61"/>
      <c r="F36" s="62"/>
      <c r="G36" s="25"/>
      <c r="H36" s="25"/>
      <c r="I36" s="30" t="str">
        <f t="shared" si="0"/>
        <v/>
      </c>
      <c r="J36" s="25" t="str">
        <f t="shared" si="2"/>
        <v/>
      </c>
      <c r="K36" s="29"/>
      <c r="L36" s="3" t="s">
        <v>39</v>
      </c>
      <c r="M36" s="4"/>
      <c r="N36" s="5"/>
      <c r="O36" s="29"/>
      <c r="P36" s="3" t="s">
        <v>39</v>
      </c>
      <c r="Q36" s="4"/>
      <c r="R36" s="5"/>
      <c r="S36" s="25"/>
      <c r="T36" s="3" t="s">
        <v>39</v>
      </c>
      <c r="U36" s="4"/>
      <c r="V36" s="5"/>
      <c r="W36" s="33" t="str">
        <f t="shared" si="3"/>
        <v/>
      </c>
      <c r="X36" s="33" t="str">
        <f t="shared" si="4"/>
        <v/>
      </c>
      <c r="Y36" s="33" t="str">
        <f t="shared" si="1"/>
        <v/>
      </c>
      <c r="Z36" s="33" t="str">
        <f t="shared" si="5"/>
        <v/>
      </c>
      <c r="AH36" s="27" t="s">
        <v>74</v>
      </c>
      <c r="AI36" t="s">
        <v>195</v>
      </c>
    </row>
    <row r="37" spans="1:36" ht="13.5" customHeight="1">
      <c r="A37" s="1">
        <v>29</v>
      </c>
      <c r="B37" s="19"/>
      <c r="C37" s="7"/>
      <c r="D37" s="2"/>
      <c r="E37" s="61"/>
      <c r="F37" s="62"/>
      <c r="G37" s="25"/>
      <c r="H37" s="25"/>
      <c r="I37" s="30" t="str">
        <f t="shared" si="0"/>
        <v/>
      </c>
      <c r="J37" s="25" t="str">
        <f t="shared" si="2"/>
        <v/>
      </c>
      <c r="K37" s="29"/>
      <c r="L37" s="3" t="s">
        <v>39</v>
      </c>
      <c r="M37" s="4"/>
      <c r="N37" s="5"/>
      <c r="O37" s="29"/>
      <c r="P37" s="3" t="s">
        <v>39</v>
      </c>
      <c r="Q37" s="4"/>
      <c r="R37" s="5"/>
      <c r="S37" s="25"/>
      <c r="T37" s="3" t="s">
        <v>39</v>
      </c>
      <c r="U37" s="4"/>
      <c r="V37" s="5"/>
      <c r="W37" s="33" t="str">
        <f t="shared" si="3"/>
        <v/>
      </c>
      <c r="X37" s="33" t="str">
        <f t="shared" si="4"/>
        <v/>
      </c>
      <c r="Y37" s="33" t="str">
        <f t="shared" si="1"/>
        <v/>
      </c>
      <c r="Z37" s="33" t="str">
        <f t="shared" si="5"/>
        <v/>
      </c>
      <c r="AH37" s="27" t="s">
        <v>75</v>
      </c>
      <c r="AI37" t="s">
        <v>196</v>
      </c>
    </row>
    <row r="38" spans="1:36" ht="13.5" customHeight="1">
      <c r="A38" s="1">
        <v>30</v>
      </c>
      <c r="B38" s="19"/>
      <c r="C38" s="7"/>
      <c r="D38" s="2"/>
      <c r="E38" s="61"/>
      <c r="F38" s="62"/>
      <c r="G38" s="25"/>
      <c r="H38" s="25"/>
      <c r="I38" s="30" t="str">
        <f t="shared" si="0"/>
        <v/>
      </c>
      <c r="J38" s="25" t="str">
        <f t="shared" si="2"/>
        <v/>
      </c>
      <c r="K38" s="29"/>
      <c r="L38" s="3" t="s">
        <v>39</v>
      </c>
      <c r="M38" s="4"/>
      <c r="N38" s="5"/>
      <c r="O38" s="29"/>
      <c r="P38" s="3" t="s">
        <v>39</v>
      </c>
      <c r="Q38" s="4"/>
      <c r="R38" s="5"/>
      <c r="S38" s="25"/>
      <c r="T38" s="3" t="s">
        <v>39</v>
      </c>
      <c r="U38" s="4"/>
      <c r="V38" s="5"/>
      <c r="W38" s="33" t="str">
        <f t="shared" si="3"/>
        <v/>
      </c>
      <c r="X38" s="33" t="str">
        <f t="shared" si="4"/>
        <v/>
      </c>
      <c r="Y38" s="33" t="str">
        <f t="shared" si="1"/>
        <v/>
      </c>
      <c r="Z38" s="33" t="str">
        <f t="shared" si="5"/>
        <v/>
      </c>
      <c r="AH38" s="27" t="s">
        <v>76</v>
      </c>
      <c r="AI38" t="s">
        <v>197</v>
      </c>
      <c r="AJ38">
        <v>1</v>
      </c>
    </row>
    <row r="39" spans="1:36" ht="13.5" customHeight="1">
      <c r="A39" s="1">
        <v>31</v>
      </c>
      <c r="B39" s="19"/>
      <c r="C39" s="7"/>
      <c r="D39" s="2"/>
      <c r="E39" s="61"/>
      <c r="F39" s="62"/>
      <c r="G39" s="25"/>
      <c r="H39" s="25"/>
      <c r="I39" s="30" t="str">
        <f t="shared" si="0"/>
        <v/>
      </c>
      <c r="J39" s="25" t="str">
        <f t="shared" si="2"/>
        <v/>
      </c>
      <c r="K39" s="29"/>
      <c r="L39" s="3" t="s">
        <v>39</v>
      </c>
      <c r="M39" s="4"/>
      <c r="N39" s="5"/>
      <c r="O39" s="29"/>
      <c r="P39" s="3" t="s">
        <v>39</v>
      </c>
      <c r="Q39" s="4"/>
      <c r="R39" s="5"/>
      <c r="S39" s="25"/>
      <c r="T39" s="3" t="s">
        <v>39</v>
      </c>
      <c r="U39" s="4"/>
      <c r="V39" s="5"/>
      <c r="W39" s="33" t="str">
        <f t="shared" si="3"/>
        <v/>
      </c>
      <c r="X39" s="33" t="str">
        <f t="shared" si="4"/>
        <v/>
      </c>
      <c r="Y39" s="33" t="str">
        <f t="shared" si="1"/>
        <v/>
      </c>
      <c r="Z39" s="33" t="str">
        <f t="shared" si="5"/>
        <v/>
      </c>
      <c r="AH39" s="27" t="s">
        <v>77</v>
      </c>
      <c r="AI39" t="s">
        <v>198</v>
      </c>
    </row>
    <row r="40" spans="1:36" ht="13.5" customHeight="1">
      <c r="A40" s="1">
        <v>32</v>
      </c>
      <c r="B40" s="19"/>
      <c r="C40" s="7"/>
      <c r="D40" s="2"/>
      <c r="E40" s="61"/>
      <c r="F40" s="62"/>
      <c r="G40" s="25"/>
      <c r="H40" s="25"/>
      <c r="I40" s="30" t="str">
        <f t="shared" si="0"/>
        <v/>
      </c>
      <c r="J40" s="25" t="str">
        <f t="shared" si="2"/>
        <v/>
      </c>
      <c r="K40" s="29"/>
      <c r="L40" s="3" t="s">
        <v>39</v>
      </c>
      <c r="M40" s="4"/>
      <c r="N40" s="5"/>
      <c r="O40" s="29"/>
      <c r="P40" s="3" t="s">
        <v>39</v>
      </c>
      <c r="Q40" s="4"/>
      <c r="R40" s="5"/>
      <c r="S40" s="25"/>
      <c r="T40" s="3" t="s">
        <v>39</v>
      </c>
      <c r="U40" s="4"/>
      <c r="V40" s="5"/>
      <c r="W40" s="33" t="str">
        <f t="shared" si="3"/>
        <v/>
      </c>
      <c r="X40" s="33" t="str">
        <f t="shared" si="4"/>
        <v/>
      </c>
      <c r="Y40" s="33" t="str">
        <f t="shared" si="1"/>
        <v/>
      </c>
      <c r="Z40" s="33" t="str">
        <f t="shared" si="5"/>
        <v/>
      </c>
      <c r="AH40" s="27" t="s">
        <v>78</v>
      </c>
      <c r="AI40" t="s">
        <v>199</v>
      </c>
    </row>
    <row r="41" spans="1:36" ht="13.5" customHeight="1">
      <c r="A41" s="1">
        <v>33</v>
      </c>
      <c r="B41" s="19"/>
      <c r="C41" s="7"/>
      <c r="D41" s="2"/>
      <c r="E41" s="61"/>
      <c r="F41" s="62"/>
      <c r="G41" s="25"/>
      <c r="H41" s="25"/>
      <c r="I41" s="30" t="str">
        <f t="shared" si="0"/>
        <v/>
      </c>
      <c r="J41" s="25" t="str">
        <f t="shared" si="2"/>
        <v/>
      </c>
      <c r="K41" s="29"/>
      <c r="L41" s="3" t="s">
        <v>39</v>
      </c>
      <c r="M41" s="4"/>
      <c r="N41" s="5"/>
      <c r="O41" s="29"/>
      <c r="P41" s="3" t="s">
        <v>39</v>
      </c>
      <c r="Q41" s="4"/>
      <c r="R41" s="5"/>
      <c r="S41" s="25"/>
      <c r="T41" s="3" t="s">
        <v>39</v>
      </c>
      <c r="U41" s="4"/>
      <c r="V41" s="5"/>
      <c r="W41" s="33" t="str">
        <f t="shared" si="3"/>
        <v/>
      </c>
      <c r="X41" s="33" t="str">
        <f t="shared" si="4"/>
        <v/>
      </c>
      <c r="Y41" s="33" t="str">
        <f t="shared" si="1"/>
        <v/>
      </c>
      <c r="Z41" s="33" t="str">
        <f t="shared" si="5"/>
        <v/>
      </c>
      <c r="AH41" s="27" t="s">
        <v>79</v>
      </c>
      <c r="AI41" t="s">
        <v>200</v>
      </c>
    </row>
    <row r="42" spans="1:36" ht="13.5" customHeight="1">
      <c r="A42" s="1">
        <v>34</v>
      </c>
      <c r="B42" s="19"/>
      <c r="C42" s="7"/>
      <c r="D42" s="2"/>
      <c r="E42" s="61"/>
      <c r="F42" s="62"/>
      <c r="G42" s="25"/>
      <c r="H42" s="25"/>
      <c r="I42" s="30" t="str">
        <f t="shared" si="0"/>
        <v/>
      </c>
      <c r="J42" s="25" t="str">
        <f t="shared" si="2"/>
        <v/>
      </c>
      <c r="K42" s="29"/>
      <c r="L42" s="3" t="s">
        <v>39</v>
      </c>
      <c r="M42" s="4"/>
      <c r="N42" s="5"/>
      <c r="O42" s="29"/>
      <c r="P42" s="3" t="s">
        <v>39</v>
      </c>
      <c r="Q42" s="4"/>
      <c r="R42" s="5"/>
      <c r="S42" s="25"/>
      <c r="T42" s="3" t="s">
        <v>39</v>
      </c>
      <c r="U42" s="4"/>
      <c r="V42" s="5"/>
      <c r="W42" s="33" t="str">
        <f t="shared" si="3"/>
        <v/>
      </c>
      <c r="X42" s="33" t="str">
        <f t="shared" si="4"/>
        <v/>
      </c>
      <c r="Y42" s="33" t="str">
        <f t="shared" si="1"/>
        <v/>
      </c>
      <c r="Z42" s="33" t="str">
        <f t="shared" si="5"/>
        <v/>
      </c>
      <c r="AH42" s="27" t="s">
        <v>80</v>
      </c>
      <c r="AI42" t="s">
        <v>201</v>
      </c>
    </row>
    <row r="43" spans="1:36" ht="13.5" customHeight="1">
      <c r="A43" s="1">
        <v>35</v>
      </c>
      <c r="B43" s="19"/>
      <c r="C43" s="7"/>
      <c r="D43" s="2"/>
      <c r="E43" s="61"/>
      <c r="F43" s="62"/>
      <c r="G43" s="25"/>
      <c r="H43" s="25"/>
      <c r="I43" s="30" t="str">
        <f t="shared" si="0"/>
        <v/>
      </c>
      <c r="J43" s="25" t="str">
        <f t="shared" si="2"/>
        <v/>
      </c>
      <c r="K43" s="29"/>
      <c r="L43" s="3" t="s">
        <v>39</v>
      </c>
      <c r="M43" s="4"/>
      <c r="N43" s="5"/>
      <c r="O43" s="29"/>
      <c r="P43" s="3" t="s">
        <v>39</v>
      </c>
      <c r="Q43" s="4"/>
      <c r="R43" s="5"/>
      <c r="S43" s="25"/>
      <c r="T43" s="3" t="s">
        <v>39</v>
      </c>
      <c r="U43" s="4"/>
      <c r="V43" s="5"/>
      <c r="W43" s="33" t="str">
        <f t="shared" si="3"/>
        <v/>
      </c>
      <c r="X43" s="33" t="str">
        <f t="shared" si="4"/>
        <v/>
      </c>
      <c r="Y43" s="33" t="str">
        <f t="shared" si="1"/>
        <v/>
      </c>
      <c r="Z43" s="33" t="str">
        <f t="shared" si="5"/>
        <v/>
      </c>
      <c r="AH43" s="27" t="s">
        <v>81</v>
      </c>
      <c r="AI43" t="s">
        <v>202</v>
      </c>
    </row>
    <row r="44" spans="1:36" ht="13.5" customHeight="1">
      <c r="A44" s="1">
        <v>36</v>
      </c>
      <c r="B44" s="19"/>
      <c r="C44" s="7"/>
      <c r="D44" s="2"/>
      <c r="E44" s="61"/>
      <c r="F44" s="62"/>
      <c r="G44" s="25"/>
      <c r="H44" s="25"/>
      <c r="I44" s="30" t="str">
        <f t="shared" si="0"/>
        <v/>
      </c>
      <c r="J44" s="25" t="str">
        <f t="shared" si="2"/>
        <v/>
      </c>
      <c r="K44" s="29"/>
      <c r="L44" s="3" t="s">
        <v>39</v>
      </c>
      <c r="M44" s="4"/>
      <c r="N44" s="5"/>
      <c r="O44" s="29"/>
      <c r="P44" s="3" t="s">
        <v>39</v>
      </c>
      <c r="Q44" s="4"/>
      <c r="R44" s="5"/>
      <c r="S44" s="25"/>
      <c r="T44" s="3" t="s">
        <v>39</v>
      </c>
      <c r="U44" s="4"/>
      <c r="V44" s="5"/>
      <c r="W44" s="33" t="str">
        <f t="shared" si="3"/>
        <v/>
      </c>
      <c r="X44" s="33" t="str">
        <f t="shared" si="4"/>
        <v/>
      </c>
      <c r="Y44" s="33" t="str">
        <f t="shared" si="1"/>
        <v/>
      </c>
      <c r="Z44" s="33" t="str">
        <f t="shared" si="5"/>
        <v/>
      </c>
      <c r="AH44" s="27" t="s">
        <v>82</v>
      </c>
      <c r="AI44" t="s">
        <v>233</v>
      </c>
      <c r="AJ44">
        <v>1</v>
      </c>
    </row>
    <row r="45" spans="1:36" ht="13.5" customHeight="1">
      <c r="A45" s="1">
        <v>37</v>
      </c>
      <c r="B45" s="19"/>
      <c r="C45" s="7"/>
      <c r="D45" s="2"/>
      <c r="E45" s="61"/>
      <c r="F45" s="62"/>
      <c r="G45" s="25"/>
      <c r="H45" s="25"/>
      <c r="I45" s="30" t="str">
        <f t="shared" si="0"/>
        <v/>
      </c>
      <c r="J45" s="25" t="str">
        <f t="shared" si="2"/>
        <v/>
      </c>
      <c r="K45" s="29"/>
      <c r="L45" s="3" t="s">
        <v>39</v>
      </c>
      <c r="M45" s="4"/>
      <c r="N45" s="5"/>
      <c r="O45" s="29"/>
      <c r="P45" s="3" t="s">
        <v>39</v>
      </c>
      <c r="Q45" s="4"/>
      <c r="R45" s="5"/>
      <c r="S45" s="25"/>
      <c r="T45" s="3" t="s">
        <v>39</v>
      </c>
      <c r="U45" s="4"/>
      <c r="V45" s="5"/>
      <c r="W45" s="33" t="str">
        <f t="shared" si="3"/>
        <v/>
      </c>
      <c r="X45" s="33" t="str">
        <f t="shared" si="4"/>
        <v/>
      </c>
      <c r="Y45" s="33" t="str">
        <f t="shared" si="1"/>
        <v/>
      </c>
      <c r="Z45" s="33" t="str">
        <f t="shared" si="5"/>
        <v/>
      </c>
      <c r="AH45" s="27" t="s">
        <v>83</v>
      </c>
      <c r="AI45" t="s">
        <v>235</v>
      </c>
    </row>
    <row r="46" spans="1:36" ht="13.5" customHeight="1">
      <c r="A46" s="1">
        <v>38</v>
      </c>
      <c r="B46" s="19"/>
      <c r="C46" s="7"/>
      <c r="D46" s="2"/>
      <c r="E46" s="61"/>
      <c r="F46" s="62"/>
      <c r="G46" s="25"/>
      <c r="H46" s="25"/>
      <c r="I46" s="30" t="str">
        <f t="shared" si="0"/>
        <v/>
      </c>
      <c r="J46" s="25" t="str">
        <f t="shared" si="2"/>
        <v/>
      </c>
      <c r="K46" s="29"/>
      <c r="L46" s="3" t="s">
        <v>39</v>
      </c>
      <c r="M46" s="4"/>
      <c r="N46" s="5"/>
      <c r="O46" s="29"/>
      <c r="P46" s="3" t="s">
        <v>39</v>
      </c>
      <c r="Q46" s="4"/>
      <c r="R46" s="5"/>
      <c r="S46" s="25"/>
      <c r="T46" s="3" t="s">
        <v>39</v>
      </c>
      <c r="U46" s="4"/>
      <c r="V46" s="5"/>
      <c r="W46" s="33" t="str">
        <f t="shared" si="3"/>
        <v/>
      </c>
      <c r="X46" s="33" t="str">
        <f t="shared" si="4"/>
        <v/>
      </c>
      <c r="Y46" s="33" t="str">
        <f t="shared" ref="Y46:Y73" si="6">IF(S46="","",VLOOKUP(S46,$AI$2:$AJ$49,2,0))</f>
        <v/>
      </c>
      <c r="Z46" s="33" t="str">
        <f t="shared" ref="Z46:Z73" si="7">IF(S46="","",A46)</f>
        <v/>
      </c>
      <c r="AH46" s="27" t="s">
        <v>84</v>
      </c>
      <c r="AI46" t="s">
        <v>236</v>
      </c>
    </row>
    <row r="47" spans="1:36" ht="13.5" customHeight="1">
      <c r="A47" s="1">
        <v>39</v>
      </c>
      <c r="B47" s="19"/>
      <c r="C47" s="7"/>
      <c r="D47" s="2"/>
      <c r="E47" s="61"/>
      <c r="F47" s="62"/>
      <c r="G47" s="25"/>
      <c r="H47" s="25"/>
      <c r="I47" s="30" t="str">
        <f t="shared" si="0"/>
        <v/>
      </c>
      <c r="J47" s="25" t="str">
        <f t="shared" si="2"/>
        <v/>
      </c>
      <c r="K47" s="29"/>
      <c r="L47" s="3" t="s">
        <v>39</v>
      </c>
      <c r="M47" s="4"/>
      <c r="N47" s="5"/>
      <c r="O47" s="29"/>
      <c r="P47" s="3" t="s">
        <v>39</v>
      </c>
      <c r="Q47" s="4"/>
      <c r="R47" s="5"/>
      <c r="S47" s="25"/>
      <c r="T47" s="3" t="s">
        <v>39</v>
      </c>
      <c r="U47" s="4"/>
      <c r="V47" s="5"/>
      <c r="W47" s="33" t="str">
        <f t="shared" si="3"/>
        <v/>
      </c>
      <c r="X47" s="33" t="str">
        <f t="shared" si="4"/>
        <v/>
      </c>
      <c r="Y47" s="33" t="str">
        <f t="shared" si="6"/>
        <v/>
      </c>
      <c r="Z47" s="33" t="str">
        <f t="shared" si="7"/>
        <v/>
      </c>
      <c r="AH47" s="27" t="s">
        <v>85</v>
      </c>
      <c r="AI47" t="s">
        <v>237</v>
      </c>
    </row>
    <row r="48" spans="1:36" ht="13.5" customHeight="1">
      <c r="A48" s="1">
        <v>40</v>
      </c>
      <c r="B48" s="19"/>
      <c r="C48" s="7"/>
      <c r="D48" s="2"/>
      <c r="E48" s="61"/>
      <c r="F48" s="62"/>
      <c r="G48" s="25"/>
      <c r="H48" s="25"/>
      <c r="I48" s="30" t="str">
        <f t="shared" si="0"/>
        <v/>
      </c>
      <c r="J48" s="25" t="str">
        <f t="shared" si="2"/>
        <v/>
      </c>
      <c r="K48" s="29"/>
      <c r="L48" s="3" t="s">
        <v>39</v>
      </c>
      <c r="M48" s="4"/>
      <c r="N48" s="5"/>
      <c r="O48" s="29"/>
      <c r="P48" s="3" t="s">
        <v>39</v>
      </c>
      <c r="Q48" s="4"/>
      <c r="R48" s="5"/>
      <c r="S48" s="25"/>
      <c r="T48" s="3" t="s">
        <v>39</v>
      </c>
      <c r="U48" s="4"/>
      <c r="V48" s="5"/>
      <c r="W48" s="33" t="str">
        <f t="shared" si="3"/>
        <v/>
      </c>
      <c r="X48" s="33" t="str">
        <f t="shared" si="4"/>
        <v/>
      </c>
      <c r="Y48" s="33" t="str">
        <f t="shared" si="6"/>
        <v/>
      </c>
      <c r="Z48" s="33" t="str">
        <f t="shared" si="7"/>
        <v/>
      </c>
      <c r="AH48" s="27" t="s">
        <v>86</v>
      </c>
      <c r="AI48" t="s">
        <v>238</v>
      </c>
    </row>
    <row r="49" spans="1:35" ht="13.5" customHeight="1">
      <c r="A49" s="1">
        <v>41</v>
      </c>
      <c r="B49" s="19"/>
      <c r="C49" s="7"/>
      <c r="D49" s="2"/>
      <c r="E49" s="61"/>
      <c r="F49" s="62"/>
      <c r="G49" s="25"/>
      <c r="H49" s="25"/>
      <c r="I49" s="30" t="str">
        <f t="shared" si="0"/>
        <v/>
      </c>
      <c r="J49" s="25" t="str">
        <f t="shared" si="2"/>
        <v/>
      </c>
      <c r="K49" s="29"/>
      <c r="L49" s="3" t="s">
        <v>39</v>
      </c>
      <c r="M49" s="4"/>
      <c r="N49" s="5"/>
      <c r="O49" s="29"/>
      <c r="P49" s="3" t="s">
        <v>39</v>
      </c>
      <c r="Q49" s="4"/>
      <c r="R49" s="5"/>
      <c r="S49" s="25"/>
      <c r="T49" s="3" t="s">
        <v>39</v>
      </c>
      <c r="U49" s="4"/>
      <c r="V49" s="5"/>
      <c r="W49" s="33" t="str">
        <f t="shared" si="3"/>
        <v/>
      </c>
      <c r="X49" s="33" t="str">
        <f t="shared" si="4"/>
        <v/>
      </c>
      <c r="Y49" s="33" t="str">
        <f t="shared" si="6"/>
        <v/>
      </c>
      <c r="Z49" s="33" t="str">
        <f t="shared" si="7"/>
        <v/>
      </c>
      <c r="AH49" s="27" t="s">
        <v>87</v>
      </c>
      <c r="AI49" t="s">
        <v>239</v>
      </c>
    </row>
    <row r="50" spans="1:35" ht="13.5" customHeight="1">
      <c r="A50" s="1">
        <v>42</v>
      </c>
      <c r="B50" s="19"/>
      <c r="C50" s="7"/>
      <c r="D50" s="2"/>
      <c r="E50" s="61"/>
      <c r="F50" s="62"/>
      <c r="G50" s="25"/>
      <c r="H50" s="25"/>
      <c r="I50" s="30" t="str">
        <f t="shared" si="0"/>
        <v/>
      </c>
      <c r="J50" s="25" t="str">
        <f t="shared" si="2"/>
        <v/>
      </c>
      <c r="K50" s="29"/>
      <c r="L50" s="3" t="s">
        <v>39</v>
      </c>
      <c r="M50" s="4"/>
      <c r="N50" s="5"/>
      <c r="O50" s="29"/>
      <c r="P50" s="3" t="s">
        <v>39</v>
      </c>
      <c r="Q50" s="4"/>
      <c r="R50" s="5"/>
      <c r="S50" s="25"/>
      <c r="T50" s="3" t="s">
        <v>39</v>
      </c>
      <c r="U50" s="4"/>
      <c r="V50" s="5"/>
      <c r="W50" s="33" t="str">
        <f t="shared" si="3"/>
        <v/>
      </c>
      <c r="X50" s="33" t="str">
        <f t="shared" si="4"/>
        <v/>
      </c>
      <c r="Y50" s="33" t="str">
        <f t="shared" si="6"/>
        <v/>
      </c>
      <c r="Z50" s="33" t="str">
        <f t="shared" si="7"/>
        <v/>
      </c>
      <c r="AH50" s="27" t="s">
        <v>88</v>
      </c>
      <c r="AI50" t="s">
        <v>313</v>
      </c>
    </row>
    <row r="51" spans="1:35" ht="13.5" customHeight="1">
      <c r="A51" s="1">
        <v>43</v>
      </c>
      <c r="B51" s="19"/>
      <c r="C51" s="7"/>
      <c r="D51" s="2"/>
      <c r="E51" s="61"/>
      <c r="F51" s="62"/>
      <c r="G51" s="25"/>
      <c r="H51" s="25"/>
      <c r="I51" s="30" t="str">
        <f t="shared" si="0"/>
        <v/>
      </c>
      <c r="J51" s="25" t="str">
        <f t="shared" si="2"/>
        <v/>
      </c>
      <c r="K51" s="29"/>
      <c r="L51" s="3" t="s">
        <v>39</v>
      </c>
      <c r="M51" s="4"/>
      <c r="N51" s="5"/>
      <c r="O51" s="29"/>
      <c r="P51" s="3" t="s">
        <v>39</v>
      </c>
      <c r="Q51" s="4"/>
      <c r="R51" s="5"/>
      <c r="S51" s="25"/>
      <c r="T51" s="3" t="s">
        <v>39</v>
      </c>
      <c r="U51" s="4"/>
      <c r="V51" s="5"/>
      <c r="W51" s="33" t="str">
        <f t="shared" si="3"/>
        <v/>
      </c>
      <c r="X51" s="33" t="str">
        <f t="shared" si="4"/>
        <v/>
      </c>
      <c r="Y51" s="33" t="str">
        <f t="shared" si="6"/>
        <v/>
      </c>
      <c r="Z51" s="33" t="str">
        <f t="shared" si="7"/>
        <v/>
      </c>
      <c r="AH51" s="27" t="s">
        <v>89</v>
      </c>
      <c r="AI51" t="s">
        <v>314</v>
      </c>
    </row>
    <row r="52" spans="1:35" ht="13.5" customHeight="1">
      <c r="A52" s="1">
        <v>44</v>
      </c>
      <c r="B52" s="19"/>
      <c r="C52" s="7"/>
      <c r="D52" s="2"/>
      <c r="E52" s="61"/>
      <c r="F52" s="62"/>
      <c r="G52" s="25"/>
      <c r="H52" s="25"/>
      <c r="I52" s="30" t="str">
        <f t="shared" si="0"/>
        <v/>
      </c>
      <c r="J52" s="25" t="str">
        <f t="shared" si="2"/>
        <v/>
      </c>
      <c r="K52" s="29"/>
      <c r="L52" s="3" t="s">
        <v>39</v>
      </c>
      <c r="M52" s="4"/>
      <c r="N52" s="5"/>
      <c r="O52" s="29"/>
      <c r="P52" s="3" t="s">
        <v>39</v>
      </c>
      <c r="Q52" s="4"/>
      <c r="R52" s="5"/>
      <c r="S52" s="25"/>
      <c r="T52" s="3" t="s">
        <v>39</v>
      </c>
      <c r="U52" s="4"/>
      <c r="V52" s="5"/>
      <c r="W52" s="33" t="str">
        <f t="shared" si="3"/>
        <v/>
      </c>
      <c r="X52" s="33" t="str">
        <f t="shared" si="4"/>
        <v/>
      </c>
      <c r="Y52" s="33" t="str">
        <f t="shared" si="6"/>
        <v/>
      </c>
      <c r="Z52" s="33" t="str">
        <f t="shared" si="7"/>
        <v/>
      </c>
      <c r="AH52" s="27" t="s">
        <v>90</v>
      </c>
      <c r="AI52" t="s">
        <v>315</v>
      </c>
    </row>
    <row r="53" spans="1:35" ht="13.5" customHeight="1">
      <c r="A53" s="1">
        <v>45</v>
      </c>
      <c r="B53" s="19"/>
      <c r="C53" s="7"/>
      <c r="D53" s="2"/>
      <c r="E53" s="61"/>
      <c r="F53" s="62"/>
      <c r="G53" s="25"/>
      <c r="H53" s="25"/>
      <c r="I53" s="30" t="str">
        <f t="shared" si="0"/>
        <v/>
      </c>
      <c r="J53" s="25" t="str">
        <f t="shared" si="2"/>
        <v/>
      </c>
      <c r="K53" s="29"/>
      <c r="L53" s="3" t="s">
        <v>39</v>
      </c>
      <c r="M53" s="4"/>
      <c r="N53" s="5"/>
      <c r="O53" s="29"/>
      <c r="P53" s="3" t="s">
        <v>39</v>
      </c>
      <c r="Q53" s="4"/>
      <c r="R53" s="5"/>
      <c r="S53" s="25"/>
      <c r="T53" s="3" t="s">
        <v>39</v>
      </c>
      <c r="U53" s="4"/>
      <c r="V53" s="5"/>
      <c r="W53" s="33" t="str">
        <f t="shared" si="3"/>
        <v/>
      </c>
      <c r="X53" s="33" t="str">
        <f t="shared" si="4"/>
        <v/>
      </c>
      <c r="Y53" s="33" t="str">
        <f t="shared" si="6"/>
        <v/>
      </c>
      <c r="Z53" s="33" t="str">
        <f t="shared" si="7"/>
        <v/>
      </c>
      <c r="AH53" s="27" t="s">
        <v>91</v>
      </c>
      <c r="AI53" t="s">
        <v>316</v>
      </c>
    </row>
    <row r="54" spans="1:35" ht="13.5" customHeight="1">
      <c r="A54" s="1">
        <v>46</v>
      </c>
      <c r="B54" s="19"/>
      <c r="C54" s="7"/>
      <c r="D54" s="2"/>
      <c r="E54" s="61"/>
      <c r="F54" s="62"/>
      <c r="G54" s="25"/>
      <c r="H54" s="25"/>
      <c r="I54" s="30" t="str">
        <f t="shared" si="0"/>
        <v/>
      </c>
      <c r="J54" s="25" t="str">
        <f t="shared" si="2"/>
        <v/>
      </c>
      <c r="K54" s="29"/>
      <c r="L54" s="3" t="s">
        <v>39</v>
      </c>
      <c r="M54" s="4"/>
      <c r="N54" s="5"/>
      <c r="O54" s="29"/>
      <c r="P54" s="3" t="s">
        <v>39</v>
      </c>
      <c r="Q54" s="4"/>
      <c r="R54" s="5"/>
      <c r="S54" s="25"/>
      <c r="T54" s="3" t="s">
        <v>39</v>
      </c>
      <c r="U54" s="4"/>
      <c r="V54" s="5"/>
      <c r="W54" s="33" t="str">
        <f t="shared" si="3"/>
        <v/>
      </c>
      <c r="X54" s="33" t="str">
        <f t="shared" si="4"/>
        <v/>
      </c>
      <c r="Y54" s="33" t="str">
        <f t="shared" si="6"/>
        <v/>
      </c>
      <c r="Z54" s="33" t="str">
        <f t="shared" si="7"/>
        <v/>
      </c>
      <c r="AH54" s="27" t="s">
        <v>92</v>
      </c>
      <c r="AI54" t="s">
        <v>317</v>
      </c>
    </row>
    <row r="55" spans="1:35" ht="13.5" customHeight="1">
      <c r="A55" s="1">
        <v>47</v>
      </c>
      <c r="B55" s="19"/>
      <c r="C55" s="7"/>
      <c r="D55" s="2"/>
      <c r="E55" s="61"/>
      <c r="F55" s="62"/>
      <c r="G55" s="25"/>
      <c r="H55" s="25"/>
      <c r="I55" s="30" t="str">
        <f t="shared" si="0"/>
        <v/>
      </c>
      <c r="J55" s="25" t="str">
        <f t="shared" si="2"/>
        <v/>
      </c>
      <c r="K55" s="29"/>
      <c r="L55" s="3" t="s">
        <v>39</v>
      </c>
      <c r="M55" s="4"/>
      <c r="N55" s="5"/>
      <c r="O55" s="29"/>
      <c r="P55" s="3" t="s">
        <v>39</v>
      </c>
      <c r="Q55" s="4"/>
      <c r="R55" s="5"/>
      <c r="S55" s="25"/>
      <c r="T55" s="3" t="s">
        <v>39</v>
      </c>
      <c r="U55" s="4"/>
      <c r="V55" s="5"/>
      <c r="W55" s="33" t="str">
        <f t="shared" si="3"/>
        <v/>
      </c>
      <c r="X55" s="33" t="str">
        <f t="shared" si="4"/>
        <v/>
      </c>
      <c r="Y55" s="33" t="str">
        <f t="shared" si="6"/>
        <v/>
      </c>
      <c r="Z55" s="33" t="str">
        <f t="shared" si="7"/>
        <v/>
      </c>
      <c r="AH55" s="27" t="s">
        <v>93</v>
      </c>
      <c r="AI55" t="s">
        <v>318</v>
      </c>
    </row>
    <row r="56" spans="1:35" ht="13.5" customHeight="1">
      <c r="A56" s="1">
        <v>48</v>
      </c>
      <c r="B56" s="19"/>
      <c r="C56" s="7"/>
      <c r="D56" s="2"/>
      <c r="E56" s="61"/>
      <c r="F56" s="62"/>
      <c r="G56" s="25"/>
      <c r="H56" s="25"/>
      <c r="I56" s="30" t="str">
        <f t="shared" si="0"/>
        <v/>
      </c>
      <c r="J56" s="25" t="str">
        <f t="shared" si="2"/>
        <v/>
      </c>
      <c r="K56" s="29"/>
      <c r="L56" s="3" t="s">
        <v>39</v>
      </c>
      <c r="M56" s="4"/>
      <c r="N56" s="5"/>
      <c r="O56" s="29"/>
      <c r="P56" s="3" t="s">
        <v>39</v>
      </c>
      <c r="Q56" s="4"/>
      <c r="R56" s="5"/>
      <c r="S56" s="25"/>
      <c r="T56" s="3" t="s">
        <v>39</v>
      </c>
      <c r="U56" s="4"/>
      <c r="V56" s="5"/>
      <c r="W56" s="33" t="str">
        <f t="shared" si="3"/>
        <v/>
      </c>
      <c r="X56" s="33" t="str">
        <f t="shared" si="4"/>
        <v/>
      </c>
      <c r="Y56" s="33" t="str">
        <f t="shared" si="6"/>
        <v/>
      </c>
      <c r="Z56" s="33" t="str">
        <f t="shared" si="7"/>
        <v/>
      </c>
      <c r="AH56" s="27" t="s">
        <v>94</v>
      </c>
      <c r="AI56" t="s">
        <v>319</v>
      </c>
    </row>
    <row r="57" spans="1:35" ht="13.5" customHeight="1">
      <c r="A57" s="1">
        <v>49</v>
      </c>
      <c r="B57" s="19"/>
      <c r="C57" s="7"/>
      <c r="D57" s="2"/>
      <c r="E57" s="61"/>
      <c r="F57" s="62"/>
      <c r="G57" s="25"/>
      <c r="H57" s="25"/>
      <c r="I57" s="30" t="str">
        <f t="shared" si="0"/>
        <v/>
      </c>
      <c r="J57" s="25" t="str">
        <f t="shared" si="2"/>
        <v/>
      </c>
      <c r="K57" s="29"/>
      <c r="L57" s="3" t="s">
        <v>39</v>
      </c>
      <c r="M57" s="4"/>
      <c r="N57" s="5"/>
      <c r="O57" s="29"/>
      <c r="P57" s="3" t="s">
        <v>39</v>
      </c>
      <c r="Q57" s="4"/>
      <c r="R57" s="5"/>
      <c r="S57" s="25"/>
      <c r="T57" s="3" t="s">
        <v>39</v>
      </c>
      <c r="U57" s="4"/>
      <c r="V57" s="5"/>
      <c r="W57" s="33" t="str">
        <f t="shared" si="3"/>
        <v/>
      </c>
      <c r="X57" s="33" t="str">
        <f t="shared" si="4"/>
        <v/>
      </c>
      <c r="Y57" s="33" t="str">
        <f t="shared" si="6"/>
        <v/>
      </c>
      <c r="Z57" s="33" t="str">
        <f t="shared" si="7"/>
        <v/>
      </c>
      <c r="AH57" s="27" t="s">
        <v>95</v>
      </c>
      <c r="AI57" t="s">
        <v>320</v>
      </c>
    </row>
    <row r="58" spans="1:35" ht="13.5" customHeight="1">
      <c r="A58" s="1">
        <v>50</v>
      </c>
      <c r="B58" s="19"/>
      <c r="C58" s="7"/>
      <c r="D58" s="2"/>
      <c r="E58" s="61"/>
      <c r="F58" s="62"/>
      <c r="G58" s="25"/>
      <c r="H58" s="25"/>
      <c r="I58" s="30" t="str">
        <f t="shared" si="0"/>
        <v/>
      </c>
      <c r="J58" s="25" t="str">
        <f t="shared" si="2"/>
        <v/>
      </c>
      <c r="K58" s="29"/>
      <c r="L58" s="3" t="s">
        <v>39</v>
      </c>
      <c r="M58" s="4"/>
      <c r="N58" s="5"/>
      <c r="O58" s="29"/>
      <c r="P58" s="3" t="s">
        <v>39</v>
      </c>
      <c r="Q58" s="4"/>
      <c r="R58" s="5"/>
      <c r="S58" s="25"/>
      <c r="T58" s="3" t="s">
        <v>39</v>
      </c>
      <c r="U58" s="4"/>
      <c r="V58" s="5"/>
      <c r="W58" s="33" t="str">
        <f t="shared" si="3"/>
        <v/>
      </c>
      <c r="X58" s="33" t="str">
        <f t="shared" si="4"/>
        <v/>
      </c>
      <c r="Y58" s="33" t="str">
        <f t="shared" si="6"/>
        <v/>
      </c>
      <c r="Z58" s="33" t="str">
        <f t="shared" si="7"/>
        <v/>
      </c>
      <c r="AH58" s="27" t="s">
        <v>96</v>
      </c>
      <c r="AI58" t="s">
        <v>321</v>
      </c>
    </row>
    <row r="59" spans="1:35" ht="13.5" customHeight="1">
      <c r="A59" s="1">
        <v>51</v>
      </c>
      <c r="B59" s="19"/>
      <c r="C59" s="7"/>
      <c r="D59" s="2"/>
      <c r="E59" s="61"/>
      <c r="F59" s="62"/>
      <c r="G59" s="25"/>
      <c r="H59" s="25"/>
      <c r="I59" s="30" t="str">
        <f t="shared" si="0"/>
        <v/>
      </c>
      <c r="J59" s="25" t="str">
        <f t="shared" si="2"/>
        <v/>
      </c>
      <c r="K59" s="29"/>
      <c r="L59" s="3" t="s">
        <v>39</v>
      </c>
      <c r="M59" s="4"/>
      <c r="N59" s="5"/>
      <c r="O59" s="29"/>
      <c r="P59" s="3" t="s">
        <v>39</v>
      </c>
      <c r="Q59" s="4"/>
      <c r="R59" s="5"/>
      <c r="S59" s="25"/>
      <c r="T59" s="3" t="s">
        <v>39</v>
      </c>
      <c r="U59" s="4"/>
      <c r="V59" s="5"/>
      <c r="W59" s="33" t="str">
        <f t="shared" si="3"/>
        <v/>
      </c>
      <c r="X59" s="33" t="str">
        <f t="shared" si="4"/>
        <v/>
      </c>
      <c r="Y59" s="33" t="str">
        <f t="shared" si="6"/>
        <v/>
      </c>
      <c r="Z59" s="33" t="str">
        <f t="shared" si="7"/>
        <v/>
      </c>
      <c r="AH59" s="27" t="s">
        <v>97</v>
      </c>
      <c r="AI59" t="s">
        <v>322</v>
      </c>
    </row>
    <row r="60" spans="1:35" ht="13.5" customHeight="1">
      <c r="A60" s="1">
        <v>52</v>
      </c>
      <c r="B60" s="19"/>
      <c r="C60" s="7"/>
      <c r="D60" s="2"/>
      <c r="E60" s="61"/>
      <c r="F60" s="62"/>
      <c r="G60" s="25"/>
      <c r="H60" s="25"/>
      <c r="I60" s="30" t="str">
        <f t="shared" si="0"/>
        <v/>
      </c>
      <c r="J60" s="25" t="str">
        <f t="shared" si="2"/>
        <v/>
      </c>
      <c r="K60" s="29"/>
      <c r="L60" s="3" t="s">
        <v>39</v>
      </c>
      <c r="M60" s="4"/>
      <c r="N60" s="5"/>
      <c r="O60" s="29"/>
      <c r="P60" s="3" t="s">
        <v>39</v>
      </c>
      <c r="Q60" s="4"/>
      <c r="R60" s="5"/>
      <c r="S60" s="25"/>
      <c r="T60" s="3" t="s">
        <v>39</v>
      </c>
      <c r="U60" s="4"/>
      <c r="V60" s="5"/>
      <c r="W60" s="33" t="str">
        <f t="shared" si="3"/>
        <v/>
      </c>
      <c r="X60" s="33" t="str">
        <f t="shared" si="4"/>
        <v/>
      </c>
      <c r="Y60" s="33" t="str">
        <f t="shared" si="6"/>
        <v/>
      </c>
      <c r="Z60" s="33" t="str">
        <f t="shared" si="7"/>
        <v/>
      </c>
      <c r="AH60" s="27" t="s">
        <v>98</v>
      </c>
      <c r="AI60" t="s">
        <v>323</v>
      </c>
    </row>
    <row r="61" spans="1:35" ht="13.5" customHeight="1">
      <c r="A61" s="1">
        <v>53</v>
      </c>
      <c r="B61" s="19"/>
      <c r="C61" s="7"/>
      <c r="D61" s="2"/>
      <c r="E61" s="61"/>
      <c r="F61" s="62"/>
      <c r="G61" s="25"/>
      <c r="H61" s="25"/>
      <c r="I61" s="30" t="str">
        <f t="shared" si="0"/>
        <v/>
      </c>
      <c r="J61" s="25" t="str">
        <f t="shared" si="2"/>
        <v/>
      </c>
      <c r="K61" s="29"/>
      <c r="L61" s="3" t="s">
        <v>39</v>
      </c>
      <c r="M61" s="4"/>
      <c r="N61" s="5"/>
      <c r="O61" s="29"/>
      <c r="P61" s="3" t="s">
        <v>39</v>
      </c>
      <c r="Q61" s="4"/>
      <c r="R61" s="5"/>
      <c r="S61" s="25"/>
      <c r="T61" s="3" t="s">
        <v>39</v>
      </c>
      <c r="U61" s="4"/>
      <c r="V61" s="5"/>
      <c r="W61" s="33" t="str">
        <f t="shared" si="3"/>
        <v/>
      </c>
      <c r="X61" s="33" t="str">
        <f t="shared" si="4"/>
        <v/>
      </c>
      <c r="Y61" s="33" t="str">
        <f t="shared" si="6"/>
        <v/>
      </c>
      <c r="Z61" s="33" t="str">
        <f t="shared" si="7"/>
        <v/>
      </c>
      <c r="AH61" s="27" t="s">
        <v>99</v>
      </c>
      <c r="AI61" t="s">
        <v>324</v>
      </c>
    </row>
    <row r="62" spans="1:35" ht="13.5" customHeight="1">
      <c r="A62" s="1">
        <v>54</v>
      </c>
      <c r="B62" s="19"/>
      <c r="C62" s="7"/>
      <c r="D62" s="2"/>
      <c r="E62" s="61"/>
      <c r="F62" s="62"/>
      <c r="G62" s="25"/>
      <c r="H62" s="25"/>
      <c r="I62" s="30" t="str">
        <f t="shared" si="0"/>
        <v/>
      </c>
      <c r="J62" s="25" t="str">
        <f t="shared" si="2"/>
        <v/>
      </c>
      <c r="K62" s="29"/>
      <c r="L62" s="3" t="s">
        <v>39</v>
      </c>
      <c r="M62" s="4"/>
      <c r="N62" s="5"/>
      <c r="O62" s="29"/>
      <c r="P62" s="3" t="s">
        <v>39</v>
      </c>
      <c r="Q62" s="4"/>
      <c r="R62" s="5"/>
      <c r="S62" s="25"/>
      <c r="T62" s="3" t="s">
        <v>39</v>
      </c>
      <c r="U62" s="4"/>
      <c r="V62" s="5"/>
      <c r="W62" s="33" t="str">
        <f t="shared" si="3"/>
        <v/>
      </c>
      <c r="X62" s="33" t="str">
        <f t="shared" si="4"/>
        <v/>
      </c>
      <c r="Y62" s="33" t="str">
        <f t="shared" si="6"/>
        <v/>
      </c>
      <c r="Z62" s="33" t="str">
        <f t="shared" si="7"/>
        <v/>
      </c>
      <c r="AH62" s="27" t="s">
        <v>100</v>
      </c>
      <c r="AI62" t="s">
        <v>325</v>
      </c>
    </row>
    <row r="63" spans="1:35" ht="13.5" customHeight="1">
      <c r="A63" s="1">
        <v>55</v>
      </c>
      <c r="B63" s="19"/>
      <c r="C63" s="7"/>
      <c r="D63" s="2"/>
      <c r="E63" s="61"/>
      <c r="F63" s="62"/>
      <c r="G63" s="25"/>
      <c r="H63" s="25"/>
      <c r="I63" s="30" t="str">
        <f t="shared" si="0"/>
        <v/>
      </c>
      <c r="J63" s="25" t="str">
        <f t="shared" si="2"/>
        <v/>
      </c>
      <c r="K63" s="29"/>
      <c r="L63" s="3" t="s">
        <v>39</v>
      </c>
      <c r="M63" s="4"/>
      <c r="N63" s="5"/>
      <c r="O63" s="29"/>
      <c r="P63" s="3" t="s">
        <v>39</v>
      </c>
      <c r="Q63" s="4"/>
      <c r="R63" s="5"/>
      <c r="S63" s="25"/>
      <c r="T63" s="3" t="s">
        <v>39</v>
      </c>
      <c r="U63" s="4"/>
      <c r="V63" s="5"/>
      <c r="W63" s="33" t="str">
        <f t="shared" si="3"/>
        <v/>
      </c>
      <c r="X63" s="33" t="str">
        <f t="shared" si="4"/>
        <v/>
      </c>
      <c r="Y63" s="33" t="str">
        <f t="shared" si="6"/>
        <v/>
      </c>
      <c r="Z63" s="33" t="str">
        <f t="shared" si="7"/>
        <v/>
      </c>
      <c r="AH63" s="27" t="s">
        <v>101</v>
      </c>
      <c r="AI63" t="s">
        <v>326</v>
      </c>
    </row>
    <row r="64" spans="1:35" ht="13.5" customHeight="1">
      <c r="A64" s="1">
        <v>56</v>
      </c>
      <c r="B64" s="19"/>
      <c r="C64" s="7"/>
      <c r="D64" s="2"/>
      <c r="E64" s="61"/>
      <c r="F64" s="62"/>
      <c r="G64" s="25"/>
      <c r="H64" s="25"/>
      <c r="I64" s="30" t="str">
        <f t="shared" si="0"/>
        <v/>
      </c>
      <c r="J64" s="25" t="str">
        <f t="shared" si="2"/>
        <v/>
      </c>
      <c r="K64" s="29"/>
      <c r="L64" s="3" t="s">
        <v>39</v>
      </c>
      <c r="M64" s="4"/>
      <c r="N64" s="5"/>
      <c r="O64" s="29"/>
      <c r="P64" s="3" t="s">
        <v>39</v>
      </c>
      <c r="Q64" s="4"/>
      <c r="R64" s="5"/>
      <c r="S64" s="25"/>
      <c r="T64" s="3" t="s">
        <v>39</v>
      </c>
      <c r="U64" s="4"/>
      <c r="V64" s="5"/>
      <c r="W64" s="33" t="str">
        <f t="shared" si="3"/>
        <v/>
      </c>
      <c r="X64" s="33" t="str">
        <f t="shared" si="4"/>
        <v/>
      </c>
      <c r="Y64" s="33" t="str">
        <f t="shared" si="6"/>
        <v/>
      </c>
      <c r="Z64" s="33" t="str">
        <f t="shared" si="7"/>
        <v/>
      </c>
      <c r="AH64" s="27" t="s">
        <v>102</v>
      </c>
      <c r="AI64" t="s">
        <v>327</v>
      </c>
    </row>
    <row r="65" spans="1:35" ht="13.5" customHeight="1">
      <c r="A65" s="1">
        <v>57</v>
      </c>
      <c r="B65" s="19"/>
      <c r="C65" s="7"/>
      <c r="D65" s="2"/>
      <c r="E65" s="61"/>
      <c r="F65" s="62"/>
      <c r="G65" s="25"/>
      <c r="H65" s="25"/>
      <c r="I65" s="30" t="str">
        <f t="shared" si="0"/>
        <v/>
      </c>
      <c r="J65" s="25" t="str">
        <f t="shared" si="2"/>
        <v/>
      </c>
      <c r="K65" s="29"/>
      <c r="L65" s="3" t="s">
        <v>39</v>
      </c>
      <c r="M65" s="4"/>
      <c r="N65" s="5"/>
      <c r="O65" s="29"/>
      <c r="P65" s="3" t="s">
        <v>39</v>
      </c>
      <c r="Q65" s="4"/>
      <c r="R65" s="5"/>
      <c r="S65" s="25"/>
      <c r="T65" s="3" t="s">
        <v>39</v>
      </c>
      <c r="U65" s="4"/>
      <c r="V65" s="5"/>
      <c r="W65" s="33" t="str">
        <f t="shared" si="3"/>
        <v/>
      </c>
      <c r="X65" s="33" t="str">
        <f t="shared" si="4"/>
        <v/>
      </c>
      <c r="Y65" s="33" t="str">
        <f t="shared" si="6"/>
        <v/>
      </c>
      <c r="Z65" s="33" t="str">
        <f t="shared" si="7"/>
        <v/>
      </c>
      <c r="AH65" s="27" t="s">
        <v>103</v>
      </c>
      <c r="AI65" t="s">
        <v>328</v>
      </c>
    </row>
    <row r="66" spans="1:35" ht="13.5" customHeight="1">
      <c r="A66" s="1">
        <v>58</v>
      </c>
      <c r="B66" s="19"/>
      <c r="C66" s="7"/>
      <c r="D66" s="2"/>
      <c r="E66" s="61"/>
      <c r="F66" s="62"/>
      <c r="G66" s="25"/>
      <c r="H66" s="25"/>
      <c r="I66" s="30" t="str">
        <f t="shared" si="0"/>
        <v/>
      </c>
      <c r="J66" s="25" t="str">
        <f t="shared" si="2"/>
        <v/>
      </c>
      <c r="K66" s="29"/>
      <c r="L66" s="3" t="s">
        <v>39</v>
      </c>
      <c r="M66" s="4"/>
      <c r="N66" s="5"/>
      <c r="O66" s="29"/>
      <c r="P66" s="3" t="s">
        <v>39</v>
      </c>
      <c r="Q66" s="4"/>
      <c r="R66" s="5"/>
      <c r="S66" s="25"/>
      <c r="T66" s="3" t="s">
        <v>39</v>
      </c>
      <c r="U66" s="4"/>
      <c r="V66" s="5"/>
      <c r="W66" s="33" t="str">
        <f t="shared" si="3"/>
        <v/>
      </c>
      <c r="X66" s="33" t="str">
        <f t="shared" si="4"/>
        <v/>
      </c>
      <c r="Y66" s="33" t="str">
        <f t="shared" si="6"/>
        <v/>
      </c>
      <c r="Z66" s="33" t="str">
        <f t="shared" si="7"/>
        <v/>
      </c>
      <c r="AH66" s="27" t="s">
        <v>104</v>
      </c>
      <c r="AI66" t="s">
        <v>329</v>
      </c>
    </row>
    <row r="67" spans="1:35" ht="13.5" customHeight="1">
      <c r="A67" s="1">
        <v>59</v>
      </c>
      <c r="B67" s="19"/>
      <c r="C67" s="7"/>
      <c r="D67" s="2"/>
      <c r="E67" s="61"/>
      <c r="F67" s="62"/>
      <c r="G67" s="25"/>
      <c r="H67" s="25"/>
      <c r="I67" s="30" t="str">
        <f t="shared" si="0"/>
        <v/>
      </c>
      <c r="J67" s="25" t="str">
        <f t="shared" si="2"/>
        <v/>
      </c>
      <c r="K67" s="29"/>
      <c r="L67" s="3" t="s">
        <v>39</v>
      </c>
      <c r="M67" s="4"/>
      <c r="N67" s="5"/>
      <c r="O67" s="29"/>
      <c r="P67" s="3" t="s">
        <v>39</v>
      </c>
      <c r="Q67" s="4"/>
      <c r="R67" s="5"/>
      <c r="S67" s="25"/>
      <c r="T67" s="3" t="s">
        <v>39</v>
      </c>
      <c r="U67" s="4"/>
      <c r="V67" s="5"/>
      <c r="W67" s="33" t="str">
        <f t="shared" si="3"/>
        <v/>
      </c>
      <c r="X67" s="33" t="str">
        <f t="shared" si="4"/>
        <v/>
      </c>
      <c r="Y67" s="33" t="str">
        <f t="shared" si="6"/>
        <v/>
      </c>
      <c r="Z67" s="33" t="str">
        <f t="shared" si="7"/>
        <v/>
      </c>
      <c r="AH67" s="27" t="s">
        <v>105</v>
      </c>
      <c r="AI67" t="s">
        <v>330</v>
      </c>
    </row>
    <row r="68" spans="1:35" ht="13.5" customHeight="1">
      <c r="A68" s="1">
        <v>60</v>
      </c>
      <c r="B68" s="19"/>
      <c r="C68" s="7"/>
      <c r="D68" s="2"/>
      <c r="E68" s="61"/>
      <c r="F68" s="62"/>
      <c r="G68" s="25"/>
      <c r="H68" s="25"/>
      <c r="I68" s="30" t="str">
        <f t="shared" si="0"/>
        <v/>
      </c>
      <c r="J68" s="25" t="str">
        <f t="shared" si="2"/>
        <v/>
      </c>
      <c r="K68" s="29"/>
      <c r="L68" s="3" t="s">
        <v>39</v>
      </c>
      <c r="M68" s="4"/>
      <c r="N68" s="5"/>
      <c r="O68" s="29"/>
      <c r="P68" s="3" t="s">
        <v>39</v>
      </c>
      <c r="Q68" s="4"/>
      <c r="R68" s="5"/>
      <c r="S68" s="25"/>
      <c r="T68" s="3" t="s">
        <v>39</v>
      </c>
      <c r="U68" s="4"/>
      <c r="V68" s="5"/>
      <c r="W68" s="33" t="str">
        <f t="shared" si="3"/>
        <v/>
      </c>
      <c r="X68" s="33" t="str">
        <f t="shared" si="4"/>
        <v/>
      </c>
      <c r="Y68" s="33" t="str">
        <f t="shared" si="6"/>
        <v/>
      </c>
      <c r="Z68" s="33" t="str">
        <f t="shared" si="7"/>
        <v/>
      </c>
      <c r="AH68" s="27" t="s">
        <v>106</v>
      </c>
      <c r="AI68" t="s">
        <v>331</v>
      </c>
    </row>
    <row r="69" spans="1:35" ht="13.5" customHeight="1">
      <c r="A69" s="1">
        <v>61</v>
      </c>
      <c r="B69" s="19"/>
      <c r="C69" s="7"/>
      <c r="D69" s="2"/>
      <c r="E69" s="61"/>
      <c r="F69" s="62"/>
      <c r="G69" s="25"/>
      <c r="H69" s="25"/>
      <c r="I69" s="30" t="str">
        <f t="shared" si="0"/>
        <v/>
      </c>
      <c r="J69" s="25" t="str">
        <f t="shared" si="2"/>
        <v/>
      </c>
      <c r="K69" s="29"/>
      <c r="L69" s="3" t="s">
        <v>39</v>
      </c>
      <c r="M69" s="4"/>
      <c r="N69" s="5"/>
      <c r="O69" s="29"/>
      <c r="P69" s="3" t="s">
        <v>39</v>
      </c>
      <c r="Q69" s="4"/>
      <c r="R69" s="5"/>
      <c r="S69" s="25"/>
      <c r="T69" s="3" t="s">
        <v>39</v>
      </c>
      <c r="U69" s="4"/>
      <c r="V69" s="5"/>
      <c r="W69" s="33" t="str">
        <f t="shared" si="3"/>
        <v/>
      </c>
      <c r="X69" s="33" t="str">
        <f t="shared" si="4"/>
        <v/>
      </c>
      <c r="Y69" s="33" t="str">
        <f t="shared" si="6"/>
        <v/>
      </c>
      <c r="Z69" s="33" t="str">
        <f t="shared" si="7"/>
        <v/>
      </c>
      <c r="AH69" s="27" t="s">
        <v>107</v>
      </c>
      <c r="AI69" t="s">
        <v>332</v>
      </c>
    </row>
    <row r="70" spans="1:35" ht="13.5" customHeight="1">
      <c r="A70" s="1">
        <v>62</v>
      </c>
      <c r="B70" s="19"/>
      <c r="C70" s="7"/>
      <c r="D70" s="2"/>
      <c r="E70" s="61"/>
      <c r="F70" s="62"/>
      <c r="G70" s="25"/>
      <c r="H70" s="25"/>
      <c r="I70" s="30" t="str">
        <f t="shared" si="0"/>
        <v/>
      </c>
      <c r="J70" s="25" t="str">
        <f t="shared" si="2"/>
        <v/>
      </c>
      <c r="K70" s="29"/>
      <c r="L70" s="3" t="s">
        <v>39</v>
      </c>
      <c r="M70" s="4"/>
      <c r="N70" s="5"/>
      <c r="O70" s="29"/>
      <c r="P70" s="3" t="s">
        <v>39</v>
      </c>
      <c r="Q70" s="4"/>
      <c r="R70" s="5"/>
      <c r="S70" s="25"/>
      <c r="T70" s="3" t="s">
        <v>39</v>
      </c>
      <c r="U70" s="4"/>
      <c r="V70" s="5"/>
      <c r="W70" s="33" t="str">
        <f t="shared" si="3"/>
        <v/>
      </c>
      <c r="X70" s="33" t="str">
        <f t="shared" si="4"/>
        <v/>
      </c>
      <c r="Y70" s="33" t="str">
        <f t="shared" si="6"/>
        <v/>
      </c>
      <c r="Z70" s="33" t="str">
        <f t="shared" si="7"/>
        <v/>
      </c>
      <c r="AH70" s="27" t="s">
        <v>108</v>
      </c>
      <c r="AI70" t="s">
        <v>333</v>
      </c>
    </row>
    <row r="71" spans="1:35" ht="13.5" customHeight="1">
      <c r="A71" s="1">
        <v>63</v>
      </c>
      <c r="B71" s="19"/>
      <c r="C71" s="7"/>
      <c r="D71" s="2"/>
      <c r="E71" s="61"/>
      <c r="F71" s="62"/>
      <c r="G71" s="25"/>
      <c r="H71" s="25"/>
      <c r="I71" s="30" t="str">
        <f t="shared" si="0"/>
        <v/>
      </c>
      <c r="J71" s="25" t="str">
        <f t="shared" si="2"/>
        <v/>
      </c>
      <c r="K71" s="29"/>
      <c r="L71" s="3" t="s">
        <v>39</v>
      </c>
      <c r="M71" s="4"/>
      <c r="N71" s="5"/>
      <c r="O71" s="29"/>
      <c r="P71" s="3" t="s">
        <v>39</v>
      </c>
      <c r="Q71" s="4"/>
      <c r="R71" s="5"/>
      <c r="S71" s="25"/>
      <c r="T71" s="3" t="s">
        <v>39</v>
      </c>
      <c r="U71" s="4"/>
      <c r="V71" s="5"/>
      <c r="W71" s="33" t="str">
        <f t="shared" si="3"/>
        <v/>
      </c>
      <c r="X71" s="33" t="str">
        <f t="shared" si="4"/>
        <v/>
      </c>
      <c r="Y71" s="33" t="str">
        <f t="shared" si="6"/>
        <v/>
      </c>
      <c r="Z71" s="33" t="str">
        <f t="shared" si="7"/>
        <v/>
      </c>
      <c r="AH71" s="27" t="s">
        <v>109</v>
      </c>
      <c r="AI71" t="s">
        <v>334</v>
      </c>
    </row>
    <row r="72" spans="1:35" ht="13.5" customHeight="1">
      <c r="A72" s="1">
        <v>64</v>
      </c>
      <c r="B72" s="19"/>
      <c r="C72" s="7"/>
      <c r="D72" s="2"/>
      <c r="E72" s="61"/>
      <c r="F72" s="62"/>
      <c r="G72" s="25"/>
      <c r="H72" s="25"/>
      <c r="I72" s="30" t="str">
        <f t="shared" si="0"/>
        <v/>
      </c>
      <c r="J72" s="25" t="str">
        <f t="shared" si="2"/>
        <v/>
      </c>
      <c r="K72" s="29"/>
      <c r="L72" s="3" t="s">
        <v>39</v>
      </c>
      <c r="M72" s="4"/>
      <c r="N72" s="5"/>
      <c r="O72" s="29"/>
      <c r="P72" s="3" t="s">
        <v>39</v>
      </c>
      <c r="Q72" s="4"/>
      <c r="R72" s="5"/>
      <c r="S72" s="25"/>
      <c r="T72" s="3" t="s">
        <v>39</v>
      </c>
      <c r="U72" s="4"/>
      <c r="V72" s="5"/>
      <c r="W72" s="33" t="str">
        <f t="shared" si="3"/>
        <v/>
      </c>
      <c r="X72" s="33" t="str">
        <f t="shared" si="4"/>
        <v/>
      </c>
      <c r="Y72" s="33" t="str">
        <f t="shared" si="6"/>
        <v/>
      </c>
      <c r="Z72" s="33" t="str">
        <f t="shared" si="7"/>
        <v/>
      </c>
      <c r="AH72" s="27" t="s">
        <v>110</v>
      </c>
      <c r="AI72" t="s">
        <v>335</v>
      </c>
    </row>
    <row r="73" spans="1:35" ht="13.5" customHeight="1">
      <c r="A73" s="1">
        <v>65</v>
      </c>
      <c r="B73" s="19"/>
      <c r="C73" s="7"/>
      <c r="D73" s="2"/>
      <c r="E73" s="61"/>
      <c r="F73" s="62"/>
      <c r="G73" s="25"/>
      <c r="H73" s="25"/>
      <c r="I73" s="30" t="str">
        <f>IF(C73="","",$D$2)</f>
        <v/>
      </c>
      <c r="J73" s="25" t="str">
        <f t="shared" si="2"/>
        <v/>
      </c>
      <c r="K73" s="29"/>
      <c r="L73" s="3" t="s">
        <v>39</v>
      </c>
      <c r="M73" s="4"/>
      <c r="N73" s="5"/>
      <c r="O73" s="29"/>
      <c r="P73" s="3" t="s">
        <v>39</v>
      </c>
      <c r="Q73" s="4"/>
      <c r="R73" s="5"/>
      <c r="S73" s="25"/>
      <c r="T73" s="3" t="s">
        <v>39</v>
      </c>
      <c r="U73" s="4"/>
      <c r="V73" s="5"/>
      <c r="W73" s="33" t="str">
        <f t="shared" si="3"/>
        <v/>
      </c>
      <c r="X73" s="33" t="str">
        <f t="shared" si="4"/>
        <v/>
      </c>
      <c r="Y73" s="33" t="str">
        <f t="shared" si="6"/>
        <v/>
      </c>
      <c r="Z73" s="33" t="str">
        <f t="shared" si="7"/>
        <v/>
      </c>
      <c r="AH73" s="27" t="s">
        <v>111</v>
      </c>
      <c r="AI73" t="s">
        <v>336</v>
      </c>
    </row>
    <row r="74" spans="1:35" ht="13.5" customHeight="1" thickBot="1">
      <c r="A74" s="35"/>
      <c r="B74" s="35"/>
      <c r="C74" s="35"/>
      <c r="D74" s="35"/>
      <c r="E74" s="35"/>
      <c r="F74" s="35"/>
      <c r="G74" s="35"/>
      <c r="H74" s="35"/>
      <c r="I74" s="35"/>
      <c r="J74" s="35"/>
      <c r="K74" s="35"/>
      <c r="L74" s="35"/>
      <c r="M74" s="35"/>
      <c r="N74" s="35"/>
      <c r="O74" s="35"/>
      <c r="P74" s="35"/>
      <c r="Q74" s="35"/>
      <c r="R74" s="35"/>
      <c r="S74" s="37"/>
      <c r="T74" s="35"/>
      <c r="U74" s="35"/>
      <c r="V74" s="35"/>
      <c r="W74" s="33" t="str">
        <f t="shared" ref="W74:W76" si="8">IF(K74="","",IF($F$6="小学",700,IF($F$6="中学",700,IF($F$6="高校",700,1500))))</f>
        <v/>
      </c>
      <c r="X74" s="33" t="str">
        <f t="shared" ref="X74:X76" si="9">IF(O74="","",IF($F$6="小学",700,IF($F$6="中学",700,IF($F$6="高校",700,1500))))</f>
        <v/>
      </c>
      <c r="AH74" s="27" t="s">
        <v>112</v>
      </c>
      <c r="AI74" t="s">
        <v>337</v>
      </c>
    </row>
    <row r="75" spans="1:35" ht="28.5" customHeight="1">
      <c r="A75" s="35"/>
      <c r="B75" s="35"/>
      <c r="C75" s="35"/>
      <c r="D75" s="35"/>
      <c r="E75" s="35"/>
      <c r="F75" s="35"/>
      <c r="G75" s="35"/>
      <c r="H75" s="35"/>
      <c r="I75" s="35"/>
      <c r="J75" s="35"/>
      <c r="K75" s="35"/>
      <c r="L75" s="35"/>
      <c r="M75" s="35"/>
      <c r="N75" s="35"/>
      <c r="O75" s="35"/>
      <c r="P75" s="35"/>
      <c r="Q75" s="35"/>
      <c r="R75" s="35"/>
      <c r="S75" s="83" t="s">
        <v>176</v>
      </c>
      <c r="T75" s="84"/>
      <c r="U75" s="84"/>
      <c r="V75" s="85"/>
      <c r="W75" s="33" t="str">
        <f t="shared" si="8"/>
        <v/>
      </c>
      <c r="X75" s="33" t="str">
        <f t="shared" si="9"/>
        <v/>
      </c>
      <c r="AH75" s="27" t="s">
        <v>113</v>
      </c>
      <c r="AI75" t="s">
        <v>338</v>
      </c>
    </row>
    <row r="76" spans="1:35" ht="29.25" customHeight="1" thickBot="1">
      <c r="A76" s="35"/>
      <c r="B76" s="35"/>
      <c r="C76" s="35"/>
      <c r="D76" s="35"/>
      <c r="E76" s="35"/>
      <c r="F76" s="35"/>
      <c r="G76" s="35"/>
      <c r="H76" s="35"/>
      <c r="I76" s="35"/>
      <c r="J76" s="35"/>
      <c r="K76" s="35"/>
      <c r="L76" s="35"/>
      <c r="M76" s="35"/>
      <c r="N76" s="35"/>
      <c r="O76" s="35"/>
      <c r="P76" s="35"/>
      <c r="Q76" s="35"/>
      <c r="R76" s="35"/>
      <c r="S76" s="86"/>
      <c r="T76" s="87"/>
      <c r="U76" s="87"/>
      <c r="V76" s="88"/>
      <c r="W76" s="33" t="str">
        <f t="shared" si="8"/>
        <v/>
      </c>
      <c r="X76" s="33" t="str">
        <f t="shared" si="9"/>
        <v/>
      </c>
      <c r="AH76" s="27" t="s">
        <v>114</v>
      </c>
      <c r="AI76" t="s">
        <v>339</v>
      </c>
    </row>
    <row r="77" spans="1:35">
      <c r="AH77" s="27" t="s">
        <v>115</v>
      </c>
      <c r="AI77" t="s">
        <v>340</v>
      </c>
    </row>
    <row r="78" spans="1:35">
      <c r="AH78" s="27" t="s">
        <v>116</v>
      </c>
      <c r="AI78" t="s">
        <v>341</v>
      </c>
    </row>
    <row r="79" spans="1:35">
      <c r="AH79" s="27" t="s">
        <v>117</v>
      </c>
      <c r="AI79" t="s">
        <v>342</v>
      </c>
    </row>
    <row r="80" spans="1:35">
      <c r="AH80" s="27" t="s">
        <v>118</v>
      </c>
      <c r="AI80" t="s">
        <v>343</v>
      </c>
    </row>
    <row r="81" spans="34:35">
      <c r="AH81" s="27" t="s">
        <v>119</v>
      </c>
      <c r="AI81" t="s">
        <v>344</v>
      </c>
    </row>
    <row r="82" spans="34:35">
      <c r="AH82" s="27" t="s">
        <v>120</v>
      </c>
      <c r="AI82" t="s">
        <v>345</v>
      </c>
    </row>
    <row r="83" spans="34:35">
      <c r="AH83" s="27" t="s">
        <v>121</v>
      </c>
      <c r="AI83" t="s">
        <v>346</v>
      </c>
    </row>
    <row r="84" spans="34:35">
      <c r="AH84" s="27" t="s">
        <v>122</v>
      </c>
      <c r="AI84" t="s">
        <v>347</v>
      </c>
    </row>
    <row r="85" spans="34:35">
      <c r="AH85" s="27" t="s">
        <v>123</v>
      </c>
      <c r="AI85" t="s">
        <v>348</v>
      </c>
    </row>
    <row r="86" spans="34:35">
      <c r="AH86" s="27" t="s">
        <v>124</v>
      </c>
      <c r="AI86" t="s">
        <v>349</v>
      </c>
    </row>
    <row r="87" spans="34:35">
      <c r="AH87" s="27" t="s">
        <v>125</v>
      </c>
      <c r="AI87" t="s">
        <v>350</v>
      </c>
    </row>
    <row r="88" spans="34:35">
      <c r="AH88" s="27" t="s">
        <v>126</v>
      </c>
      <c r="AI88" t="s">
        <v>351</v>
      </c>
    </row>
    <row r="89" spans="34:35">
      <c r="AH89" s="27" t="s">
        <v>127</v>
      </c>
      <c r="AI89" t="s">
        <v>352</v>
      </c>
    </row>
    <row r="90" spans="34:35">
      <c r="AH90" s="27" t="s">
        <v>128</v>
      </c>
      <c r="AI90" t="s">
        <v>353</v>
      </c>
    </row>
    <row r="91" spans="34:35">
      <c r="AH91" s="27" t="s">
        <v>129</v>
      </c>
      <c r="AI91" t="s">
        <v>354</v>
      </c>
    </row>
    <row r="92" spans="34:35">
      <c r="AH92" s="27" t="s">
        <v>130</v>
      </c>
      <c r="AI92" t="s">
        <v>355</v>
      </c>
    </row>
    <row r="93" spans="34:35">
      <c r="AH93" s="27" t="s">
        <v>131</v>
      </c>
      <c r="AI93" t="s">
        <v>356</v>
      </c>
    </row>
    <row r="94" spans="34:35">
      <c r="AH94" s="27" t="s">
        <v>132</v>
      </c>
      <c r="AI94" t="s">
        <v>357</v>
      </c>
    </row>
    <row r="95" spans="34:35">
      <c r="AH95" s="27" t="s">
        <v>133</v>
      </c>
      <c r="AI95" t="s">
        <v>358</v>
      </c>
    </row>
    <row r="96" spans="34:35">
      <c r="AH96" s="27" t="s">
        <v>134</v>
      </c>
      <c r="AI96" t="s">
        <v>359</v>
      </c>
    </row>
    <row r="97" spans="34:35">
      <c r="AH97" s="27" t="s">
        <v>135</v>
      </c>
      <c r="AI97" t="s">
        <v>360</v>
      </c>
    </row>
    <row r="98" spans="34:35">
      <c r="AH98" s="27" t="s">
        <v>136</v>
      </c>
      <c r="AI98" t="s">
        <v>361</v>
      </c>
    </row>
    <row r="99" spans="34:35">
      <c r="AI99" t="s">
        <v>362</v>
      </c>
    </row>
    <row r="100" spans="34:35">
      <c r="AI100" t="s">
        <v>363</v>
      </c>
    </row>
    <row r="101" spans="34:35">
      <c r="AI101" t="s">
        <v>364</v>
      </c>
    </row>
    <row r="102" spans="34:35">
      <c r="AI102" t="s">
        <v>365</v>
      </c>
    </row>
    <row r="103" spans="34:35">
      <c r="AI103" t="s">
        <v>366</v>
      </c>
    </row>
    <row r="104" spans="34:35">
      <c r="AI104" t="s">
        <v>367</v>
      </c>
    </row>
    <row r="105" spans="34:35">
      <c r="AI105" t="s">
        <v>368</v>
      </c>
    </row>
    <row r="106" spans="34:35">
      <c r="AI106" t="s">
        <v>369</v>
      </c>
    </row>
    <row r="107" spans="34:35">
      <c r="AI107" t="s">
        <v>370</v>
      </c>
    </row>
    <row r="108" spans="34:35">
      <c r="AI108" t="s">
        <v>371</v>
      </c>
    </row>
    <row r="109" spans="34:35">
      <c r="AI109" t="s">
        <v>372</v>
      </c>
    </row>
    <row r="110" spans="34:35">
      <c r="AI110" t="s">
        <v>373</v>
      </c>
    </row>
    <row r="111" spans="34:35">
      <c r="AI111" t="s">
        <v>374</v>
      </c>
    </row>
    <row r="112" spans="34:35">
      <c r="AI112" t="s">
        <v>375</v>
      </c>
    </row>
    <row r="113" spans="35:35">
      <c r="AI113" t="s">
        <v>376</v>
      </c>
    </row>
    <row r="114" spans="35:35">
      <c r="AI114" t="s">
        <v>377</v>
      </c>
    </row>
    <row r="115" spans="35:35">
      <c r="AI115" t="s">
        <v>378</v>
      </c>
    </row>
    <row r="116" spans="35:35">
      <c r="AI116" t="s">
        <v>379</v>
      </c>
    </row>
    <row r="117" spans="35:35">
      <c r="AI117" t="s">
        <v>380</v>
      </c>
    </row>
    <row r="118" spans="35:35">
      <c r="AI118" t="s">
        <v>381</v>
      </c>
    </row>
    <row r="119" spans="35:35">
      <c r="AI119" t="s">
        <v>382</v>
      </c>
    </row>
    <row r="120" spans="35:35">
      <c r="AI120" t="s">
        <v>383</v>
      </c>
    </row>
    <row r="121" spans="35:35">
      <c r="AI121" t="s">
        <v>384</v>
      </c>
    </row>
  </sheetData>
  <mergeCells count="27">
    <mergeCell ref="B4:C4"/>
    <mergeCell ref="B3:C3"/>
    <mergeCell ref="B1:C1"/>
    <mergeCell ref="D1:F1"/>
    <mergeCell ref="G1:H1"/>
    <mergeCell ref="B2:C2"/>
    <mergeCell ref="D2:F2"/>
    <mergeCell ref="G3:H3"/>
    <mergeCell ref="G2:H2"/>
    <mergeCell ref="F6:G7"/>
    <mergeCell ref="E5:G5"/>
    <mergeCell ref="D3:F3"/>
    <mergeCell ref="D4:F4"/>
    <mergeCell ref="T3:V3"/>
    <mergeCell ref="S75:V76"/>
    <mergeCell ref="K6:K8"/>
    <mergeCell ref="L6:N6"/>
    <mergeCell ref="T1:V1"/>
    <mergeCell ref="T2:V2"/>
    <mergeCell ref="T4:V4"/>
    <mergeCell ref="T6:V6"/>
    <mergeCell ref="O6:O8"/>
    <mergeCell ref="P6:R6"/>
    <mergeCell ref="I2:R2"/>
    <mergeCell ref="I1:R1"/>
    <mergeCell ref="I3:R3"/>
    <mergeCell ref="S6:S8"/>
  </mergeCells>
  <phoneticPr fontId="2"/>
  <conditionalFormatting sqref="H9:H73">
    <cfRule type="cellIs" dxfId="1" priority="1" stopIfTrue="1" operator="equal">
      <formula>"男"</formula>
    </cfRule>
    <cfRule type="cellIs" dxfId="0" priority="2" stopIfTrue="1" operator="equal">
      <formula>"女"</formula>
    </cfRule>
  </conditionalFormatting>
  <dataValidations xWindow="494" yWindow="503" count="12">
    <dataValidation type="list" allowBlank="1" showInputMessage="1" showErrorMessage="1" promptTitle="性別" prompt="性別を選択してください。" sqref="H9:H73">
      <formula1>$AD$2:$AD$3</formula1>
    </dataValidation>
    <dataValidation imeMode="hiragana" allowBlank="1" showInputMessage="1" showErrorMessage="1" promptTitle="名" prompt="名前を入力してください。ミドルネームは半角カタカナかイニシャルのアルファベット1文字で示してください。_x000a_" sqref="D9:D73"/>
    <dataValidation imeMode="hiragana" allowBlank="1" showInputMessage="1" showErrorMessage="1" promptTitle="姓" prompt="名字だけを入力して下さい。_x000a_" sqref="C9:C73"/>
    <dataValidation imeMode="hiragana" allowBlank="1" showInputMessage="1" showErrorMessage="1" promptTitle="ﾌﾘｶﾞﾅ（名）" prompt="正しいﾌﾘｶﾞﾅを再度半角ｶﾀｶﾅで入力してください。" sqref="F9:F73"/>
    <dataValidation imeMode="on" allowBlank="1" showInputMessage="1" showErrorMessage="1" sqref="D1:F4"/>
    <dataValidation allowBlank="1" showInputMessage="1" showErrorMessage="1" promptTitle="ﾌﾘｶﾞﾅ(姓)" prompt="正しいﾌﾘｶﾞﾅを半角ｶﾀｶﾅで入力してください。" sqref="E9:E73"/>
    <dataValidation type="list" allowBlank="1" showInputMessage="1" showErrorMessage="1" promptTitle="リレーの入力" prompt="リレー出場者の4名～6名にA1,A2,A3,A4,A5,A6を入力してください。_x000a_2チーム目はB1～B6、3チーム目はC1～C6・・・とします。_x000a_男女は別チームの扱い（同じ記号を使わない）としてください。" sqref="S9:S73">
      <formula1>$AI$2:$AI$121</formula1>
    </dataValidation>
    <dataValidation type="list" allowBlank="1" showInputMessage="1" showErrorMessage="1" promptTitle="記録入力" prompt="全角数字で入力してください。４００ｍで1分を超える場合は秒換算してください。_x000a_練習記録でも良いので必ず入力してください。" sqref="L9:N73 P9:R73">
      <formula1>$AH$2:$AH$98</formula1>
    </dataValidation>
    <dataValidation type="list" allowBlank="1" showInputMessage="1" showErrorMessage="1" promptTitle="記録入力" prompt="各チームの1番目の人に記録を全角数字で入力してください。1分を超える場合は秒換算してください。_x000a_練習記録でも良いので必ず入力してください。" sqref="T9:V73">
      <formula1>$AH$2:$AH$98</formula1>
    </dataValidation>
    <dataValidation type="list" allowBlank="1" showInputMessage="1" showErrorMessage="1" promptTitle="区分" prompt="該当する区分を選んでください。_x000a_★異なる区分の申し込みは、区分ごとに別のファイルを作成してください。_x000a_　例）中学と一般、高校と一般 などを混在させないで、別のファイルを作成してください。" sqref="J9">
      <formula1>$AC$2:$AC$8</formula1>
    </dataValidation>
    <dataValidation type="list" allowBlank="1" showInputMessage="1" showErrorMessage="1" promptTitle="学年" prompt="小学生・中学生・高校生は学年を選んでください。その他の方は空欄で結構です。" sqref="G9:G73">
      <formula1>$AF$2:$AF$13</formula1>
    </dataValidation>
    <dataValidation type="list" allowBlank="1" showInputMessage="1" showErrorMessage="1" promptTitle="個人種目" prompt="要項を確認して、種目を正確に選択してください。_x000a_区分にない種目を選択した場合は、「一般の部」になります。" sqref="K9:K73 O9:O73">
      <formula1>$AA$2:$AA$33</formula1>
    </dataValidation>
  </dataValidations>
  <printOptions horizontalCentered="1" verticalCentered="1"/>
  <pageMargins left="0.25" right="0.25" top="0.75" bottom="0.75" header="0.3" footer="0.3"/>
  <pageSetup paperSize="9" scale="80" orientation="landscape" horizontalDpi="4294967293" verticalDpi="300" r:id="rId1"/>
  <headerFooter alignWithMargins="0"/>
  <rowBreaks count="1" manualBreakCount="1">
    <brk id="43" max="18" man="1"/>
  </rowBreaks>
  <ignoredErrors>
    <ignoredError sqref="AH2:AH76 L9:L33 V8 N7 AH77:AH98"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1"/>
  <sheetViews>
    <sheetView workbookViewId="0">
      <selection activeCell="O33" sqref="O33"/>
    </sheetView>
  </sheetViews>
  <sheetFormatPr defaultColWidth="5.75" defaultRowHeight="13.5"/>
  <cols>
    <col min="1" max="1" width="5.75" customWidth="1"/>
    <col min="2" max="2" width="11.75" bestFit="1" customWidth="1"/>
    <col min="3" max="3" width="7.25" customWidth="1"/>
    <col min="4" max="4" width="5.25" bestFit="1" customWidth="1"/>
    <col min="5" max="5" width="12.125" customWidth="1"/>
    <col min="6" max="8" width="4" bestFit="1" customWidth="1"/>
    <col min="9" max="14" width="10.5" hidden="1" customWidth="1"/>
    <col min="15" max="15" width="6.5" bestFit="1" customWidth="1"/>
  </cols>
  <sheetData>
    <row r="1" spans="1:39" ht="18.75">
      <c r="A1" s="6" t="s">
        <v>190</v>
      </c>
      <c r="C1" s="58" t="s">
        <v>250</v>
      </c>
    </row>
    <row r="2" spans="1:39">
      <c r="A2" s="69" t="s">
        <v>386</v>
      </c>
      <c r="B2" s="67"/>
      <c r="C2" s="67"/>
      <c r="D2" s="66"/>
      <c r="E2" s="66"/>
    </row>
    <row r="3" spans="1:39">
      <c r="A3" s="68"/>
      <c r="B3" s="68"/>
      <c r="C3" s="68"/>
      <c r="D3" s="66"/>
      <c r="E3" s="66"/>
      <c r="F3" s="124" t="s">
        <v>177</v>
      </c>
      <c r="G3" s="125"/>
      <c r="H3" s="126"/>
    </row>
    <row r="4" spans="1:39" s="34" customFormat="1" hidden="1">
      <c r="O4" s="34" t="s">
        <v>146</v>
      </c>
      <c r="R4" s="34" t="s">
        <v>151</v>
      </c>
      <c r="U4" s="34" t="s">
        <v>156</v>
      </c>
      <c r="X4" s="34" t="s">
        <v>161</v>
      </c>
      <c r="AA4" s="34" t="s">
        <v>166</v>
      </c>
      <c r="AD4" s="34" t="s">
        <v>171</v>
      </c>
    </row>
    <row r="5" spans="1:39" s="34" customFormat="1" hidden="1">
      <c r="F5" s="43"/>
      <c r="G5" s="43"/>
      <c r="H5" s="43"/>
      <c r="O5" s="34" t="s">
        <v>147</v>
      </c>
      <c r="R5" s="34" t="s">
        <v>152</v>
      </c>
      <c r="U5" s="34" t="s">
        <v>157</v>
      </c>
      <c r="X5" s="34" t="s">
        <v>162</v>
      </c>
      <c r="AA5" s="34" t="s">
        <v>167</v>
      </c>
      <c r="AD5" s="34" t="s">
        <v>172</v>
      </c>
    </row>
    <row r="6" spans="1:39" s="34" customFormat="1" hidden="1">
      <c r="F6" s="43"/>
      <c r="G6" s="43"/>
      <c r="H6" s="43"/>
      <c r="O6" s="34" t="s">
        <v>148</v>
      </c>
      <c r="R6" s="34" t="s">
        <v>153</v>
      </c>
      <c r="U6" s="34" t="s">
        <v>158</v>
      </c>
      <c r="X6" s="34" t="s">
        <v>163</v>
      </c>
      <c r="AA6" s="34" t="s">
        <v>168</v>
      </c>
      <c r="AD6" s="34" t="s">
        <v>173</v>
      </c>
    </row>
    <row r="7" spans="1:39" s="34" customFormat="1" hidden="1">
      <c r="F7" s="43"/>
      <c r="G7" s="43"/>
      <c r="H7" s="43"/>
      <c r="O7" s="34" t="s">
        <v>149</v>
      </c>
      <c r="R7" s="34" t="s">
        <v>154</v>
      </c>
      <c r="U7" s="34" t="s">
        <v>159</v>
      </c>
      <c r="X7" s="34" t="s">
        <v>164</v>
      </c>
      <c r="AA7" s="34" t="s">
        <v>169</v>
      </c>
      <c r="AD7" s="34" t="s">
        <v>174</v>
      </c>
    </row>
    <row r="8" spans="1:39" s="34" customFormat="1" hidden="1">
      <c r="F8" s="43"/>
      <c r="G8" s="43"/>
      <c r="H8" s="43"/>
      <c r="O8" s="34" t="s">
        <v>150</v>
      </c>
      <c r="R8" s="34" t="s">
        <v>155</v>
      </c>
      <c r="U8" s="34" t="s">
        <v>160</v>
      </c>
      <c r="X8" s="34" t="s">
        <v>165</v>
      </c>
      <c r="AA8" s="34" t="s">
        <v>170</v>
      </c>
      <c r="AD8" s="34" t="s">
        <v>175</v>
      </c>
    </row>
    <row r="9" spans="1:39" s="34" customFormat="1" hidden="1">
      <c r="F9" s="43"/>
      <c r="G9" s="43"/>
      <c r="H9" s="43"/>
      <c r="O9" s="34" t="s">
        <v>203</v>
      </c>
      <c r="R9" s="34" t="s">
        <v>192</v>
      </c>
      <c r="U9" s="34" t="s">
        <v>193</v>
      </c>
      <c r="X9" s="34" t="s">
        <v>194</v>
      </c>
      <c r="AA9" s="34" t="s">
        <v>195</v>
      </c>
      <c r="AD9" s="34" t="s">
        <v>196</v>
      </c>
    </row>
    <row r="10" spans="1:39" s="34" customFormat="1" hidden="1">
      <c r="F10" s="43"/>
      <c r="G10" s="43"/>
      <c r="H10" s="43"/>
      <c r="O10" s="34" t="s">
        <v>204</v>
      </c>
      <c r="R10" s="34" t="s">
        <v>198</v>
      </c>
      <c r="U10" s="34" t="s">
        <v>199</v>
      </c>
      <c r="X10" s="34" t="s">
        <v>200</v>
      </c>
      <c r="AA10" s="34" t="s">
        <v>201</v>
      </c>
      <c r="AD10" s="34" t="s">
        <v>202</v>
      </c>
      <c r="AL10" s="17" t="s">
        <v>12</v>
      </c>
      <c r="AM10" s="17" t="s">
        <v>13</v>
      </c>
    </row>
    <row r="11" spans="1:39" s="34" customFormat="1" hidden="1">
      <c r="F11" s="43"/>
      <c r="G11" s="43"/>
      <c r="H11" s="43"/>
      <c r="O11" s="34" t="s">
        <v>234</v>
      </c>
      <c r="R11" s="34" t="s">
        <v>235</v>
      </c>
      <c r="U11" s="34" t="s">
        <v>236</v>
      </c>
      <c r="X11" s="34" t="s">
        <v>237</v>
      </c>
      <c r="AA11" s="34" t="s">
        <v>238</v>
      </c>
      <c r="AD11" s="34" t="s">
        <v>239</v>
      </c>
      <c r="AL11" s="17"/>
      <c r="AM11" s="17"/>
    </row>
    <row r="12" spans="1:39">
      <c r="A12" s="11" t="s">
        <v>178</v>
      </c>
      <c r="B12" s="11" t="s">
        <v>179</v>
      </c>
      <c r="C12" s="38" t="s">
        <v>180</v>
      </c>
      <c r="D12" s="11" t="s">
        <v>5</v>
      </c>
      <c r="E12" s="11" t="s">
        <v>181</v>
      </c>
      <c r="F12" s="44" t="s">
        <v>9</v>
      </c>
      <c r="G12" s="41" t="s">
        <v>10</v>
      </c>
      <c r="H12" s="42" t="s">
        <v>182</v>
      </c>
      <c r="I12" s="15" t="s">
        <v>183</v>
      </c>
      <c r="J12" s="15" t="s">
        <v>184</v>
      </c>
      <c r="K12" s="15" t="s">
        <v>185</v>
      </c>
      <c r="L12" s="15" t="s">
        <v>186</v>
      </c>
      <c r="M12" s="15" t="s">
        <v>187</v>
      </c>
      <c r="N12" s="15" t="s">
        <v>188</v>
      </c>
      <c r="O12" s="15" t="s">
        <v>189</v>
      </c>
      <c r="P12" s="39" t="s">
        <v>1</v>
      </c>
      <c r="Q12" s="16" t="s">
        <v>2</v>
      </c>
      <c r="R12" s="15" t="s">
        <v>189</v>
      </c>
      <c r="S12" s="39" t="s">
        <v>1</v>
      </c>
      <c r="T12" s="16" t="s">
        <v>2</v>
      </c>
      <c r="U12" s="15" t="s">
        <v>189</v>
      </c>
      <c r="V12" s="39" t="s">
        <v>1</v>
      </c>
      <c r="W12" s="16" t="s">
        <v>2</v>
      </c>
      <c r="X12" s="15" t="s">
        <v>189</v>
      </c>
      <c r="Y12" s="39" t="s">
        <v>1</v>
      </c>
      <c r="Z12" s="16" t="s">
        <v>2</v>
      </c>
      <c r="AA12" s="15" t="s">
        <v>189</v>
      </c>
      <c r="AB12" s="39" t="s">
        <v>1</v>
      </c>
      <c r="AC12" s="16" t="s">
        <v>2</v>
      </c>
      <c r="AD12" s="15" t="s">
        <v>189</v>
      </c>
      <c r="AE12" s="39" t="s">
        <v>1</v>
      </c>
      <c r="AF12" s="16" t="s">
        <v>2</v>
      </c>
      <c r="AJ12" s="17" t="s">
        <v>12</v>
      </c>
      <c r="AK12" s="17" t="s">
        <v>13</v>
      </c>
      <c r="AL12">
        <f>COUNTIF(D$13:D19,"男")</f>
        <v>0</v>
      </c>
      <c r="AM12">
        <f>COUNTIF(D$13:D19,"女")</f>
        <v>0</v>
      </c>
    </row>
    <row r="13" spans="1:39">
      <c r="A13" s="50"/>
      <c r="B13" s="26" t="s">
        <v>262</v>
      </c>
      <c r="C13" s="51" t="str">
        <f>IF(ISERROR(O21)=TRUE,"",VLOOKUP(O21,申込一覧票!$A$9:$S$73,10,0))</f>
        <v/>
      </c>
      <c r="D13" s="51" t="str">
        <f>IF(ISERROR(O21)=TRUE,"",VLOOKUP(O21,申込一覧票!$A$9:$S$73,8,0))</f>
        <v/>
      </c>
      <c r="E13" s="30" t="str">
        <f>IF(ISERROR(O21)=TRUE,"",VLOOKUP(O21,申込一覧票!$A$9:$S$73,9,0))&amp;AH13</f>
        <v/>
      </c>
      <c r="F13" s="52" t="str">
        <f>IF(ISERROR(O21)=TRUE,"",VLOOKUP(O21,申込一覧票!$A$9:$AA$73,16,0))</f>
        <v/>
      </c>
      <c r="G13" s="53" t="str">
        <f>IF(ISERROR(O21)=TRUE,"",VLOOKUP(O21,申込一覧票!$A$9:$AA$73,17,0))</f>
        <v/>
      </c>
      <c r="H13" s="53" t="str">
        <f>IF(ISERROR(O21)=TRUE,"",VLOOKUP(O21,申込一覧票!$A$9:$AA$73,18,0))</f>
        <v/>
      </c>
      <c r="I13" s="1" t="str">
        <f t="shared" ref="I13:I19" si="0">IF(O13="","",500000000+O13)</f>
        <v/>
      </c>
      <c r="J13" s="1" t="str">
        <f t="shared" ref="J13:J19" si="1">IF(R13="","",500000000+R13)</f>
        <v/>
      </c>
      <c r="K13" s="1" t="str">
        <f t="shared" ref="K13:K19" si="2">IF(U13="","",500000000+U13)</f>
        <v/>
      </c>
      <c r="L13" s="1" t="str">
        <f t="shared" ref="L13:L19" si="3">IF(X13="","",500000000+X13)</f>
        <v/>
      </c>
      <c r="M13" s="1" t="str">
        <f t="shared" ref="M13:M19" si="4">IF(AA13="","",500000000+AA13)</f>
        <v/>
      </c>
      <c r="N13" s="1" t="str">
        <f t="shared" ref="N13:N19" si="5">IF(AD13="","",500000000+AD13)</f>
        <v/>
      </c>
      <c r="O13" s="40" t="str">
        <f>IF(ISERROR(O21)=TRUE,"",VLOOKUP(O21,申込一覧票!$A$9:$G$73,2,0))</f>
        <v/>
      </c>
      <c r="P13" s="54" t="str">
        <f>IF(ISERROR(O21)=TRUE,"",VLOOKUP(O21,申込一覧票!$A$9:$G$73,3,0))</f>
        <v/>
      </c>
      <c r="Q13" s="55" t="str">
        <f>IF(ISERROR(O21)=TRUE,"",VLOOKUP(O21,申込一覧票!$A$9:$G$73,4,0))</f>
        <v/>
      </c>
      <c r="R13" s="40" t="str">
        <f>IF(ISERROR(R21)=TRUE,"",VLOOKUP(R21,申込一覧票!$A$9:$G$73,2,0))</f>
        <v/>
      </c>
      <c r="S13" s="54" t="str">
        <f>IF(ISERROR(R21)=TRUE,"",VLOOKUP(R21,申込一覧票!$A$9:$G$73,3,0))</f>
        <v/>
      </c>
      <c r="T13" s="55" t="str">
        <f>IF(ISERROR(R21)=TRUE,"",VLOOKUP(R21,申込一覧票!$A$9:$G$73,4,0))</f>
        <v/>
      </c>
      <c r="U13" s="40" t="str">
        <f>IF(ISERROR(U21)=TRUE,"",VLOOKUP(U21,申込一覧票!$A$9:$G$73,2,0))</f>
        <v/>
      </c>
      <c r="V13" s="54" t="str">
        <f>IF(ISERROR(U21)=TRUE,"",VLOOKUP(U21,申込一覧票!$A$9:$G$73,3,0))</f>
        <v/>
      </c>
      <c r="W13" s="55" t="str">
        <f>IF(ISERROR(U21)=TRUE,"",VLOOKUP(U21,申込一覧票!$A$9:$G$73,4,0))</f>
        <v/>
      </c>
      <c r="X13" s="40" t="str">
        <f>IF(ISERROR(X21)=TRUE,"",VLOOKUP(X21,申込一覧票!$A$9:$G$73,2,0))</f>
        <v/>
      </c>
      <c r="Y13" s="54" t="str">
        <f>IF(ISERROR(X21)=TRUE,"",VLOOKUP(X21,申込一覧票!$A$9:$G$73,3,0))</f>
        <v/>
      </c>
      <c r="Z13" s="55" t="str">
        <f>IF(ISERROR(X21)=TRUE,"",VLOOKUP(X21,申込一覧票!$A$9:$G$73,4,0))</f>
        <v/>
      </c>
      <c r="AA13" s="40" t="str">
        <f>IF(ISERROR(AA21)=TRUE,"",VLOOKUP(AA21,申込一覧票!$A$9:$G$73,2,0))</f>
        <v/>
      </c>
      <c r="AB13" s="54" t="str">
        <f>IF(ISERROR(AA21)=TRUE,"",VLOOKUP(AA21,申込一覧票!$A$9:$G$73,3,0))</f>
        <v/>
      </c>
      <c r="AC13" s="55" t="str">
        <f>IF(ISERROR(AA21)=TRUE,"",VLOOKUP(AA21,申込一覧票!$A$9:$G$73,4,0))</f>
        <v/>
      </c>
      <c r="AD13" s="40" t="str">
        <f>IF(ISERROR(AD21)=TRUE,"",VLOOKUP(AD21,申込一覧票!$A$9:$G$73,2,0))</f>
        <v/>
      </c>
      <c r="AE13" s="54" t="str">
        <f>IF(ISERROR(AD21)=TRUE,"",VLOOKUP(AD21,申込一覧票!$A$9:$G$73,3,0))</f>
        <v/>
      </c>
      <c r="AF13" s="55" t="str">
        <f>IF(ISERROR(AD21)=TRUE,"",VLOOKUP(AD21,申込一覧票!$A$9:$G$73,4,0))</f>
        <v/>
      </c>
      <c r="AH13" t="str">
        <f t="shared" ref="AH13:AH20" si="6">IF(AI13="","",VLOOKUP(AI13,$AJ$24:$AK$31,2,0))</f>
        <v/>
      </c>
      <c r="AI13" t="str">
        <f t="shared" ref="AI13:AI20" si="7">IF(MAX(AJ13:AK13)=0,"",MAX(AJ13:AK13))</f>
        <v/>
      </c>
      <c r="AJ13" t="str">
        <f>IF(AL$12&lt;=1,"",IF(AL13=0,"",AL13))</f>
        <v/>
      </c>
      <c r="AK13" t="str">
        <f>IF(AM$12&lt;=1,"",IF(AM13=0,"",AM13))</f>
        <v/>
      </c>
      <c r="AL13">
        <f>COUNTIF(D$13:D13,"男")</f>
        <v>0</v>
      </c>
      <c r="AM13">
        <f>COUNTIF(D$13:D13,"女")</f>
        <v>0</v>
      </c>
    </row>
    <row r="14" spans="1:39">
      <c r="A14" s="50"/>
      <c r="B14" s="26" t="s">
        <v>262</v>
      </c>
      <c r="C14" s="51" t="str">
        <f>IF(ISERROR(O22)=TRUE,"",VLOOKUP(O22,申込一覧票!$A$9:$S$73,10,0))</f>
        <v/>
      </c>
      <c r="D14" s="51" t="str">
        <f>IF(ISERROR(O22)=TRUE,"",VLOOKUP(O22,申込一覧票!$A$9:$S$73,8,0))</f>
        <v/>
      </c>
      <c r="E14" s="30" t="str">
        <f>IF(ISERROR(O22)=TRUE,"",VLOOKUP(O22,申込一覧票!$A$9:$S$73,9,0))&amp;AH14</f>
        <v/>
      </c>
      <c r="F14" s="52" t="str">
        <f>IF(ISERROR(O22)=TRUE,"",VLOOKUP(O22,申込一覧票!$A$9:$AA$73,16,0))</f>
        <v/>
      </c>
      <c r="G14" s="53" t="str">
        <f>IF(ISERROR(O22)=TRUE,"",VLOOKUP(O22,申込一覧票!$A$9:$AA$73,17,0))</f>
        <v/>
      </c>
      <c r="H14" s="53" t="str">
        <f>IF(ISERROR(O22)=TRUE,"",VLOOKUP(O22,申込一覧票!$A$9:$AA$73,18,0))</f>
        <v/>
      </c>
      <c r="I14" s="1" t="str">
        <f t="shared" si="0"/>
        <v/>
      </c>
      <c r="J14" s="1" t="str">
        <f t="shared" si="1"/>
        <v/>
      </c>
      <c r="K14" s="1" t="str">
        <f t="shared" si="2"/>
        <v/>
      </c>
      <c r="L14" s="1" t="str">
        <f t="shared" si="3"/>
        <v/>
      </c>
      <c r="M14" s="1" t="str">
        <f t="shared" si="4"/>
        <v/>
      </c>
      <c r="N14" s="1" t="str">
        <f t="shared" si="5"/>
        <v/>
      </c>
      <c r="O14" s="40" t="str">
        <f>IF(ISERROR(O22)=TRUE,"",VLOOKUP(O22,申込一覧票!$A$9:$G$73,2,0))</f>
        <v/>
      </c>
      <c r="P14" s="54" t="str">
        <f>IF(ISERROR(O22)=TRUE,"",VLOOKUP(O22,申込一覧票!$A$9:$G$73,3,0))</f>
        <v/>
      </c>
      <c r="Q14" s="55" t="str">
        <f>IF(ISERROR(O22)=TRUE,"",VLOOKUP(O22,申込一覧票!$A$9:$G$73,4,0))</f>
        <v/>
      </c>
      <c r="R14" s="40" t="str">
        <f>IF(ISERROR(R22)=TRUE,"",VLOOKUP(R22,申込一覧票!$A$9:$G$73,2,0))</f>
        <v/>
      </c>
      <c r="S14" s="54" t="str">
        <f>IF(ISERROR(R22)=TRUE,"",VLOOKUP(R22,申込一覧票!$A$9:$G$73,3,0))</f>
        <v/>
      </c>
      <c r="T14" s="55" t="str">
        <f>IF(ISERROR(R22)=TRUE,"",VLOOKUP(R22,申込一覧票!$A$9:$G$73,4,0))</f>
        <v/>
      </c>
      <c r="U14" s="40" t="str">
        <f>IF(ISERROR(U22)=TRUE,"",VLOOKUP(U22,申込一覧票!$A$9:$G$73,2,0))</f>
        <v/>
      </c>
      <c r="V14" s="54" t="str">
        <f>IF(ISERROR(U22)=TRUE,"",VLOOKUP(U22,申込一覧票!$A$9:$G$73,3,0))</f>
        <v/>
      </c>
      <c r="W14" s="55" t="str">
        <f>IF(ISERROR(U22)=TRUE,"",VLOOKUP(U22,申込一覧票!$A$9:$G$73,4,0))</f>
        <v/>
      </c>
      <c r="X14" s="40" t="str">
        <f>IF(ISERROR(X22)=TRUE,"",VLOOKUP(X22,申込一覧票!$A$9:$G$73,2,0))</f>
        <v/>
      </c>
      <c r="Y14" s="54" t="str">
        <f>IF(ISERROR(X22)=TRUE,"",VLOOKUP(X22,申込一覧票!$A$9:$G$73,3,0))</f>
        <v/>
      </c>
      <c r="Z14" s="55" t="str">
        <f>IF(ISERROR(X22)=TRUE,"",VLOOKUP(X22,申込一覧票!$A$9:$G$73,4,0))</f>
        <v/>
      </c>
      <c r="AA14" s="40" t="str">
        <f>IF(ISERROR(AA22)=TRUE,"",VLOOKUP(AA22,申込一覧票!$A$9:$G$73,2,0))</f>
        <v/>
      </c>
      <c r="AB14" s="54" t="str">
        <f>IF(ISERROR(AA22)=TRUE,"",VLOOKUP(AA22,申込一覧票!$A$9:$G$73,3,0))</f>
        <v/>
      </c>
      <c r="AC14" s="55" t="str">
        <f>IF(ISERROR(AA22)=TRUE,"",VLOOKUP(AA22,申込一覧票!$A$9:$G$73,4,0))</f>
        <v/>
      </c>
      <c r="AD14" s="40" t="str">
        <f>IF(ISERROR(AD22)=TRUE,"",VLOOKUP(AD22,申込一覧票!$A$9:$G$73,2,0))</f>
        <v/>
      </c>
      <c r="AE14" s="54" t="str">
        <f>IF(ISERROR(AD22)=TRUE,"",VLOOKUP(AD22,申込一覧票!$A$9:$G$73,3,0))</f>
        <v/>
      </c>
      <c r="AF14" s="55" t="str">
        <f>IF(ISERROR(AD22)=TRUE,"",VLOOKUP(AD22,申込一覧票!$A$9:$G$73,4,0))</f>
        <v/>
      </c>
      <c r="AH14" t="str">
        <f t="shared" si="6"/>
        <v/>
      </c>
      <c r="AI14" t="str">
        <f t="shared" si="7"/>
        <v/>
      </c>
      <c r="AJ14" t="str">
        <f t="shared" ref="AJ14:AK20" si="8">IF(AL$12&lt;=1,"",IF(AL14=AL13,"",AL14))</f>
        <v/>
      </c>
      <c r="AK14" t="str">
        <f t="shared" si="8"/>
        <v/>
      </c>
      <c r="AL14">
        <f>COUNTIF(D$13:D14,"男")</f>
        <v>0</v>
      </c>
      <c r="AM14">
        <f>COUNTIF(D$13:D14,"女")</f>
        <v>0</v>
      </c>
    </row>
    <row r="15" spans="1:39">
      <c r="A15" s="50"/>
      <c r="B15" s="26" t="s">
        <v>262</v>
      </c>
      <c r="C15" s="51" t="str">
        <f>IF(ISERROR(O23)=TRUE,"",VLOOKUP(O23,申込一覧票!$A$9:$S$73,10,0))</f>
        <v/>
      </c>
      <c r="D15" s="51" t="str">
        <f>IF(ISERROR(O23)=TRUE,"",VLOOKUP(O23,申込一覧票!$A$9:$S$73,8,0))</f>
        <v/>
      </c>
      <c r="E15" s="30" t="str">
        <f>IF(ISERROR(O23)=TRUE,"",VLOOKUP(O23,申込一覧票!$A$9:$S$73,9,0))&amp;AH15</f>
        <v/>
      </c>
      <c r="F15" s="52" t="str">
        <f>IF(ISERROR(O23)=TRUE,"",VLOOKUP(O23,申込一覧票!$A$9:$AA$73,16,0))</f>
        <v/>
      </c>
      <c r="G15" s="53" t="str">
        <f>IF(ISERROR(O23)=TRUE,"",VLOOKUP(O23,申込一覧票!$A$9:$AA$73,17,0))</f>
        <v/>
      </c>
      <c r="H15" s="53" t="str">
        <f>IF(ISERROR(O23)=TRUE,"",VLOOKUP(O23,申込一覧票!$A$9:$AA$73,18,0))</f>
        <v/>
      </c>
      <c r="I15" s="1" t="str">
        <f t="shared" si="0"/>
        <v/>
      </c>
      <c r="J15" s="1" t="str">
        <f t="shared" si="1"/>
        <v/>
      </c>
      <c r="K15" s="1" t="str">
        <f t="shared" si="2"/>
        <v/>
      </c>
      <c r="L15" s="1" t="str">
        <f t="shared" si="3"/>
        <v/>
      </c>
      <c r="M15" s="1" t="str">
        <f t="shared" si="4"/>
        <v/>
      </c>
      <c r="N15" s="1" t="str">
        <f t="shared" si="5"/>
        <v/>
      </c>
      <c r="O15" s="40" t="str">
        <f>IF(ISERROR(O23)=TRUE,"",VLOOKUP(O23,申込一覧票!$A$9:$G$73,2,0))</f>
        <v/>
      </c>
      <c r="P15" s="54" t="str">
        <f>IF(ISERROR(O23)=TRUE,"",VLOOKUP(O23,申込一覧票!$A$9:$G$73,3,0))</f>
        <v/>
      </c>
      <c r="Q15" s="55" t="str">
        <f>IF(ISERROR(O23)=TRUE,"",VLOOKUP(O23,申込一覧票!$A$9:$G$73,4,0))</f>
        <v/>
      </c>
      <c r="R15" s="40" t="str">
        <f>IF(ISERROR(R23)=TRUE,"",VLOOKUP(R23,申込一覧票!$A$9:$G$73,2,0))</f>
        <v/>
      </c>
      <c r="S15" s="54" t="str">
        <f>IF(ISERROR(R23)=TRUE,"",VLOOKUP(R23,申込一覧票!$A$9:$G$73,3,0))</f>
        <v/>
      </c>
      <c r="T15" s="55" t="str">
        <f>IF(ISERROR(R23)=TRUE,"",VLOOKUP(R23,申込一覧票!$A$9:$G$73,4,0))</f>
        <v/>
      </c>
      <c r="U15" s="40" t="str">
        <f>IF(ISERROR(U23)=TRUE,"",VLOOKUP(U23,申込一覧票!$A$9:$G$73,2,0))</f>
        <v/>
      </c>
      <c r="V15" s="54" t="str">
        <f>IF(ISERROR(U23)=TRUE,"",VLOOKUP(U23,申込一覧票!$A$9:$G$73,3,0))</f>
        <v/>
      </c>
      <c r="W15" s="55" t="str">
        <f>IF(ISERROR(U23)=TRUE,"",VLOOKUP(U23,申込一覧票!$A$9:$G$73,4,0))</f>
        <v/>
      </c>
      <c r="X15" s="40" t="str">
        <f>IF(ISERROR(X23)=TRUE,"",VLOOKUP(X23,申込一覧票!$A$9:$G$73,2,0))</f>
        <v/>
      </c>
      <c r="Y15" s="54" t="str">
        <f>IF(ISERROR(X23)=TRUE,"",VLOOKUP(X23,申込一覧票!$A$9:$G$73,3,0))</f>
        <v/>
      </c>
      <c r="Z15" s="55" t="str">
        <f>IF(ISERROR(X23)=TRUE,"",VLOOKUP(X23,申込一覧票!$A$9:$G$73,4,0))</f>
        <v/>
      </c>
      <c r="AA15" s="40" t="str">
        <f>IF(ISERROR(AA23)=TRUE,"",VLOOKUP(AA23,申込一覧票!$A$9:$G$73,2,0))</f>
        <v/>
      </c>
      <c r="AB15" s="54" t="str">
        <f>IF(ISERROR(AA23)=TRUE,"",VLOOKUP(AA23,申込一覧票!$A$9:$G$73,3,0))</f>
        <v/>
      </c>
      <c r="AC15" s="55" t="str">
        <f>IF(ISERROR(AA23)=TRUE,"",VLOOKUP(AA23,申込一覧票!$A$9:$G$73,4,0))</f>
        <v/>
      </c>
      <c r="AD15" s="40" t="str">
        <f>IF(ISERROR(AD23)=TRUE,"",VLOOKUP(AD23,申込一覧票!$A$9:$G$73,2,0))</f>
        <v/>
      </c>
      <c r="AE15" s="54" t="str">
        <f>IF(ISERROR(AD23)=TRUE,"",VLOOKUP(AD23,申込一覧票!$A$9:$G$73,3,0))</f>
        <v/>
      </c>
      <c r="AF15" s="55" t="str">
        <f>IF(ISERROR(AD23)=TRUE,"",VLOOKUP(AD23,申込一覧票!$A$9:$G$73,4,0))</f>
        <v/>
      </c>
      <c r="AH15" t="str">
        <f t="shared" si="6"/>
        <v/>
      </c>
      <c r="AI15" t="str">
        <f t="shared" si="7"/>
        <v/>
      </c>
      <c r="AJ15" t="str">
        <f t="shared" si="8"/>
        <v/>
      </c>
      <c r="AK15" t="str">
        <f t="shared" si="8"/>
        <v/>
      </c>
      <c r="AL15">
        <f>COUNTIF(D$13:D15,"男")</f>
        <v>0</v>
      </c>
      <c r="AM15">
        <f>COUNTIF(D$13:D15,"女")</f>
        <v>0</v>
      </c>
    </row>
    <row r="16" spans="1:39">
      <c r="A16" s="50"/>
      <c r="B16" s="26" t="s">
        <v>262</v>
      </c>
      <c r="C16" s="51" t="str">
        <f>IF(ISERROR(O24)=TRUE,"",VLOOKUP(O24,申込一覧票!$A$9:$S$73,10,0))</f>
        <v/>
      </c>
      <c r="D16" s="51" t="str">
        <f>IF(ISERROR(O24)=TRUE,"",VLOOKUP(O24,申込一覧票!$A$9:$S$73,8,0))</f>
        <v/>
      </c>
      <c r="E16" s="30" t="str">
        <f>IF(ISERROR(O24)=TRUE,"",VLOOKUP(O24,申込一覧票!$A$9:$S$73,9,0))&amp;AH16</f>
        <v/>
      </c>
      <c r="F16" s="52" t="str">
        <f>IF(ISERROR(O24)=TRUE,"",VLOOKUP(O24,申込一覧票!$A$9:$AA$73,16,0))</f>
        <v/>
      </c>
      <c r="G16" s="53" t="str">
        <f>IF(ISERROR(O24)=TRUE,"",VLOOKUP(O24,申込一覧票!$A$9:$AA$73,17,0))</f>
        <v/>
      </c>
      <c r="H16" s="53" t="str">
        <f>IF(ISERROR(O24)=TRUE,"",VLOOKUP(O24,申込一覧票!$A$9:$AA$73,18,0))</f>
        <v/>
      </c>
      <c r="I16" s="1" t="str">
        <f t="shared" si="0"/>
        <v/>
      </c>
      <c r="J16" s="1" t="str">
        <f t="shared" si="1"/>
        <v/>
      </c>
      <c r="K16" s="1" t="str">
        <f t="shared" si="2"/>
        <v/>
      </c>
      <c r="L16" s="1" t="str">
        <f t="shared" si="3"/>
        <v/>
      </c>
      <c r="M16" s="1" t="str">
        <f t="shared" si="4"/>
        <v/>
      </c>
      <c r="N16" s="1" t="str">
        <f t="shared" si="5"/>
        <v/>
      </c>
      <c r="O16" s="40" t="str">
        <f>IF(ISERROR(O24)=TRUE,"",VLOOKUP(O24,申込一覧票!$A$9:$G$73,2,0))</f>
        <v/>
      </c>
      <c r="P16" s="54" t="str">
        <f>IF(ISERROR(O24)=TRUE,"",VLOOKUP(O24,申込一覧票!$A$9:$G$73,3,0))</f>
        <v/>
      </c>
      <c r="Q16" s="55" t="str">
        <f>IF(ISERROR(O24)=TRUE,"",VLOOKUP(O24,申込一覧票!$A$9:$G$73,4,0))</f>
        <v/>
      </c>
      <c r="R16" s="40" t="str">
        <f>IF(ISERROR(R24)=TRUE,"",VLOOKUP(R24,申込一覧票!$A$9:$G$73,2,0))</f>
        <v/>
      </c>
      <c r="S16" s="54" t="str">
        <f>IF(ISERROR(R24)=TRUE,"",VLOOKUP(R24,申込一覧票!$A$9:$G$73,3,0))</f>
        <v/>
      </c>
      <c r="T16" s="55" t="str">
        <f>IF(ISERROR(R24)=TRUE,"",VLOOKUP(R24,申込一覧票!$A$9:$G$73,4,0))</f>
        <v/>
      </c>
      <c r="U16" s="40" t="str">
        <f>IF(ISERROR(U24)=TRUE,"",VLOOKUP(U24,申込一覧票!$A$9:$G$73,2,0))</f>
        <v/>
      </c>
      <c r="V16" s="54" t="str">
        <f>IF(ISERROR(U24)=TRUE,"",VLOOKUP(U24,申込一覧票!$A$9:$G$73,3,0))</f>
        <v/>
      </c>
      <c r="W16" s="55" t="str">
        <f>IF(ISERROR(U24)=TRUE,"",VLOOKUP(U24,申込一覧票!$A$9:$G$73,4,0))</f>
        <v/>
      </c>
      <c r="X16" s="40" t="str">
        <f>IF(ISERROR(X24)=TRUE,"",VLOOKUP(X24,申込一覧票!$A$9:$G$73,2,0))</f>
        <v/>
      </c>
      <c r="Y16" s="54" t="str">
        <f>IF(ISERROR(X24)=TRUE,"",VLOOKUP(X24,申込一覧票!$A$9:$G$73,3,0))</f>
        <v/>
      </c>
      <c r="Z16" s="55" t="str">
        <f>IF(ISERROR(X24)=TRUE,"",VLOOKUP(X24,申込一覧票!$A$9:$G$73,4,0))</f>
        <v/>
      </c>
      <c r="AA16" s="40" t="str">
        <f>IF(ISERROR(AA24)=TRUE,"",VLOOKUP(AA24,申込一覧票!$A$9:$G$73,2,0))</f>
        <v/>
      </c>
      <c r="AB16" s="54" t="str">
        <f>IF(ISERROR(AA24)=TRUE,"",VLOOKUP(AA24,申込一覧票!$A$9:$G$73,3,0))</f>
        <v/>
      </c>
      <c r="AC16" s="55" t="str">
        <f>IF(ISERROR(AA24)=TRUE,"",VLOOKUP(AA24,申込一覧票!$A$9:$G$73,4,0))</f>
        <v/>
      </c>
      <c r="AD16" s="40" t="str">
        <f>IF(ISERROR(AD24)=TRUE,"",VLOOKUP(AD24,申込一覧票!$A$9:$G$73,2,0))</f>
        <v/>
      </c>
      <c r="AE16" s="54" t="str">
        <f>IF(ISERROR(AD24)=TRUE,"",VLOOKUP(AD24,申込一覧票!$A$9:$G$73,3,0))</f>
        <v/>
      </c>
      <c r="AF16" s="55" t="str">
        <f>IF(ISERROR(AD24)=TRUE,"",VLOOKUP(AD24,申込一覧票!$A$9:$G$73,4,0))</f>
        <v/>
      </c>
      <c r="AH16" t="str">
        <f t="shared" si="6"/>
        <v/>
      </c>
      <c r="AI16" t="str">
        <f t="shared" si="7"/>
        <v/>
      </c>
      <c r="AJ16" t="str">
        <f t="shared" si="8"/>
        <v/>
      </c>
      <c r="AK16" t="str">
        <f t="shared" si="8"/>
        <v/>
      </c>
      <c r="AL16">
        <f>COUNTIF(D$13:D16,"男")</f>
        <v>0</v>
      </c>
      <c r="AM16">
        <f>COUNTIF(D$13:D16,"女")</f>
        <v>0</v>
      </c>
    </row>
    <row r="17" spans="1:39">
      <c r="A17" s="50"/>
      <c r="B17" s="26" t="s">
        <v>262</v>
      </c>
      <c r="C17" s="51" t="str">
        <f>IF(ISERROR(O25)=TRUE,"",VLOOKUP(O25,申込一覧票!$A$9:$S$73,10,0))</f>
        <v/>
      </c>
      <c r="D17" s="51" t="str">
        <f>IF(ISERROR(O25)=TRUE,"",VLOOKUP(O25,申込一覧票!$A$9:$S$73,8,0))</f>
        <v/>
      </c>
      <c r="E17" s="30" t="str">
        <f>IF(ISERROR(O25)=TRUE,"",VLOOKUP(O25,申込一覧票!$A$9:$S$73,9,0))&amp;AH17</f>
        <v/>
      </c>
      <c r="F17" s="52" t="str">
        <f>IF(ISERROR(O25)=TRUE,"",VLOOKUP(O25,申込一覧票!$A$9:$AA$73,16,0))</f>
        <v/>
      </c>
      <c r="G17" s="53" t="str">
        <f>IF(ISERROR(O25)=TRUE,"",VLOOKUP(O25,申込一覧票!$A$9:$AA$73,17,0))</f>
        <v/>
      </c>
      <c r="H17" s="53" t="str">
        <f>IF(ISERROR(O25)=TRUE,"",VLOOKUP(O25,申込一覧票!$A$9:$AA$73,18,0))</f>
        <v/>
      </c>
      <c r="I17" s="1" t="str">
        <f t="shared" si="0"/>
        <v/>
      </c>
      <c r="J17" s="1" t="str">
        <f t="shared" si="1"/>
        <v/>
      </c>
      <c r="K17" s="1" t="str">
        <f t="shared" si="2"/>
        <v/>
      </c>
      <c r="L17" s="1" t="str">
        <f t="shared" si="3"/>
        <v/>
      </c>
      <c r="M17" s="1" t="str">
        <f t="shared" si="4"/>
        <v/>
      </c>
      <c r="N17" s="1" t="str">
        <f t="shared" si="5"/>
        <v/>
      </c>
      <c r="O17" s="40" t="str">
        <f>IF(ISERROR(O25)=TRUE,"",VLOOKUP(O25,申込一覧票!$A$9:$G$73,2,0))</f>
        <v/>
      </c>
      <c r="P17" s="54" t="str">
        <f>IF(ISERROR(O25)=TRUE,"",VLOOKUP(O25,申込一覧票!$A$9:$G$73,3,0))</f>
        <v/>
      </c>
      <c r="Q17" s="55" t="str">
        <f>IF(ISERROR(O25)=TRUE,"",VLOOKUP(O25,申込一覧票!$A$9:$G$73,4,0))</f>
        <v/>
      </c>
      <c r="R17" s="40" t="str">
        <f>IF(ISERROR(R25)=TRUE,"",VLOOKUP(R25,申込一覧票!$A$9:$G$73,2,0))</f>
        <v/>
      </c>
      <c r="S17" s="54" t="str">
        <f>IF(ISERROR(R25)=TRUE,"",VLOOKUP(R25,申込一覧票!$A$9:$G$73,3,0))</f>
        <v/>
      </c>
      <c r="T17" s="55" t="str">
        <f>IF(ISERROR(R25)=TRUE,"",VLOOKUP(R25,申込一覧票!$A$9:$G$73,4,0))</f>
        <v/>
      </c>
      <c r="U17" s="40" t="str">
        <f>IF(ISERROR(U25)=TRUE,"",VLOOKUP(U25,申込一覧票!$A$9:$G$73,2,0))</f>
        <v/>
      </c>
      <c r="V17" s="54" t="str">
        <f>IF(ISERROR(U25)=TRUE,"",VLOOKUP(U25,申込一覧票!$A$9:$G$73,3,0))</f>
        <v/>
      </c>
      <c r="W17" s="55" t="str">
        <f>IF(ISERROR(U25)=TRUE,"",VLOOKUP(U25,申込一覧票!$A$9:$G$73,4,0))</f>
        <v/>
      </c>
      <c r="X17" s="40" t="str">
        <f>IF(ISERROR(X25)=TRUE,"",VLOOKUP(X25,申込一覧票!$A$9:$G$73,2,0))</f>
        <v/>
      </c>
      <c r="Y17" s="54" t="str">
        <f>IF(ISERROR(X25)=TRUE,"",VLOOKUP(X25,申込一覧票!$A$9:$G$73,3,0))</f>
        <v/>
      </c>
      <c r="Z17" s="55" t="str">
        <f>IF(ISERROR(X25)=TRUE,"",VLOOKUP(X25,申込一覧票!$A$9:$G$73,4,0))</f>
        <v/>
      </c>
      <c r="AA17" s="40" t="str">
        <f>IF(ISERROR(AA25)=TRUE,"",VLOOKUP(AA25,申込一覧票!$A$9:$G$73,2,0))</f>
        <v/>
      </c>
      <c r="AB17" s="54" t="str">
        <f>IF(ISERROR(AA25)=TRUE,"",VLOOKUP(AA25,申込一覧票!$A$9:$G$73,3,0))</f>
        <v/>
      </c>
      <c r="AC17" s="55" t="str">
        <f>IF(ISERROR(AA25)=TRUE,"",VLOOKUP(AA25,申込一覧票!$A$9:$G$73,4,0))</f>
        <v/>
      </c>
      <c r="AD17" s="40" t="str">
        <f>IF(ISERROR(AD25)=TRUE,"",VLOOKUP(AD25,申込一覧票!$A$9:$G$73,2,0))</f>
        <v/>
      </c>
      <c r="AE17" s="54" t="str">
        <f>IF(ISERROR(AD25)=TRUE,"",VLOOKUP(AD25,申込一覧票!$A$9:$G$73,3,0))</f>
        <v/>
      </c>
      <c r="AF17" s="55" t="str">
        <f>IF(ISERROR(AD25)=TRUE,"",VLOOKUP(AD25,申込一覧票!$A$9:$G$73,4,0))</f>
        <v/>
      </c>
      <c r="AH17" t="str">
        <f t="shared" si="6"/>
        <v/>
      </c>
      <c r="AI17" t="str">
        <f t="shared" si="7"/>
        <v/>
      </c>
      <c r="AJ17" t="str">
        <f t="shared" si="8"/>
        <v/>
      </c>
      <c r="AK17" t="str">
        <f t="shared" si="8"/>
        <v/>
      </c>
      <c r="AL17">
        <f>COUNTIF(D$13:D17,"男")</f>
        <v>0</v>
      </c>
      <c r="AM17">
        <f>COUNTIF(D$13:D17,"女")</f>
        <v>0</v>
      </c>
    </row>
    <row r="18" spans="1:39">
      <c r="A18" s="50"/>
      <c r="B18" s="26" t="s">
        <v>262</v>
      </c>
      <c r="C18" s="51" t="str">
        <f>IF(ISERROR(O26)=TRUE,"",VLOOKUP(O26,申込一覧票!$A$9:$S$73,10,0))</f>
        <v/>
      </c>
      <c r="D18" s="51" t="str">
        <f>IF(ISERROR(O26)=TRUE,"",VLOOKUP(O26,申込一覧票!$A$9:$S$73,8,0))</f>
        <v/>
      </c>
      <c r="E18" s="30" t="str">
        <f>IF(ISERROR(O26)=TRUE,"",VLOOKUP(O26,申込一覧票!$A$9:$S$73,9,0))&amp;AH18</f>
        <v/>
      </c>
      <c r="F18" s="52" t="str">
        <f>IF(ISERROR(O26)=TRUE,"",VLOOKUP(O26,申込一覧票!$A$9:$AA$73,16,0))</f>
        <v/>
      </c>
      <c r="G18" s="53" t="str">
        <f>IF(ISERROR(O26)=TRUE,"",VLOOKUP(O26,申込一覧票!$A$9:$AA$73,17,0))</f>
        <v/>
      </c>
      <c r="H18" s="53" t="str">
        <f>IF(ISERROR(O26)=TRUE,"",VLOOKUP(O26,申込一覧票!$A$9:$AA$73,18,0))</f>
        <v/>
      </c>
      <c r="I18" s="1" t="str">
        <f t="shared" si="0"/>
        <v/>
      </c>
      <c r="J18" s="1" t="str">
        <f t="shared" si="1"/>
        <v/>
      </c>
      <c r="K18" s="1" t="str">
        <f t="shared" si="2"/>
        <v/>
      </c>
      <c r="L18" s="1" t="str">
        <f t="shared" si="3"/>
        <v/>
      </c>
      <c r="M18" s="1" t="str">
        <f t="shared" si="4"/>
        <v/>
      </c>
      <c r="N18" s="1" t="str">
        <f t="shared" si="5"/>
        <v/>
      </c>
      <c r="O18" s="40" t="str">
        <f>IF(ISERROR(O26)=TRUE,"",VLOOKUP(O26,申込一覧票!$A$9:$G$73,2,0))</f>
        <v/>
      </c>
      <c r="P18" s="54" t="str">
        <f>IF(ISERROR(O26)=TRUE,"",VLOOKUP(O26,申込一覧票!$A$9:$G$73,3,0))</f>
        <v/>
      </c>
      <c r="Q18" s="55" t="str">
        <f>IF(ISERROR(O26)=TRUE,"",VLOOKUP(O26,申込一覧票!$A$9:$G$73,4,0))</f>
        <v/>
      </c>
      <c r="R18" s="40" t="str">
        <f>IF(ISERROR(R26)=TRUE,"",VLOOKUP(R26,申込一覧票!$A$9:$G$73,2,0))</f>
        <v/>
      </c>
      <c r="S18" s="54" t="str">
        <f>IF(ISERROR(R26)=TRUE,"",VLOOKUP(R26,申込一覧票!$A$9:$G$73,3,0))</f>
        <v/>
      </c>
      <c r="T18" s="55" t="str">
        <f>IF(ISERROR(R26)=TRUE,"",VLOOKUP(R26,申込一覧票!$A$9:$G$73,4,0))</f>
        <v/>
      </c>
      <c r="U18" s="40" t="str">
        <f>IF(ISERROR(U26)=TRUE,"",VLOOKUP(U26,申込一覧票!$A$9:$G$73,2,0))</f>
        <v/>
      </c>
      <c r="V18" s="54" t="str">
        <f>IF(ISERROR(U26)=TRUE,"",VLOOKUP(U26,申込一覧票!$A$9:$G$73,3,0))</f>
        <v/>
      </c>
      <c r="W18" s="55" t="str">
        <f>IF(ISERROR(U26)=TRUE,"",VLOOKUP(U26,申込一覧票!$A$9:$G$73,4,0))</f>
        <v/>
      </c>
      <c r="X18" s="40" t="str">
        <f>IF(ISERROR(X26)=TRUE,"",VLOOKUP(X26,申込一覧票!$A$9:$G$73,2,0))</f>
        <v/>
      </c>
      <c r="Y18" s="54" t="str">
        <f>IF(ISERROR(X26)=TRUE,"",VLOOKUP(X26,申込一覧票!$A$9:$G$73,3,0))</f>
        <v/>
      </c>
      <c r="Z18" s="55" t="str">
        <f>IF(ISERROR(X26)=TRUE,"",VLOOKUP(X26,申込一覧票!$A$9:$G$73,4,0))</f>
        <v/>
      </c>
      <c r="AA18" s="40" t="str">
        <f>IF(ISERROR(AA26)=TRUE,"",VLOOKUP(AA26,申込一覧票!$A$9:$G$73,2,0))</f>
        <v/>
      </c>
      <c r="AB18" s="54" t="str">
        <f>IF(ISERROR(AA26)=TRUE,"",VLOOKUP(AA26,申込一覧票!$A$9:$G$73,3,0))</f>
        <v/>
      </c>
      <c r="AC18" s="55" t="str">
        <f>IF(ISERROR(AA26)=TRUE,"",VLOOKUP(AA26,申込一覧票!$A$9:$G$73,4,0))</f>
        <v/>
      </c>
      <c r="AD18" s="40" t="str">
        <f>IF(ISERROR(AD26)=TRUE,"",VLOOKUP(AD26,申込一覧票!$A$9:$G$73,2,0))</f>
        <v/>
      </c>
      <c r="AE18" s="54" t="str">
        <f>IF(ISERROR(AD26)=TRUE,"",VLOOKUP(AD26,申込一覧票!$A$9:$G$73,3,0))</f>
        <v/>
      </c>
      <c r="AF18" s="55" t="str">
        <f>IF(ISERROR(AD26)=TRUE,"",VLOOKUP(AD26,申込一覧票!$A$9:$G$73,4,0))</f>
        <v/>
      </c>
      <c r="AH18" t="str">
        <f t="shared" si="6"/>
        <v/>
      </c>
      <c r="AI18" t="str">
        <f t="shared" si="7"/>
        <v/>
      </c>
      <c r="AJ18" t="str">
        <f t="shared" si="8"/>
        <v/>
      </c>
      <c r="AK18" t="str">
        <f t="shared" si="8"/>
        <v/>
      </c>
      <c r="AL18">
        <f>COUNTIF(D$13:D18,"男")</f>
        <v>0</v>
      </c>
      <c r="AM18">
        <f>COUNTIF(D$13:D18,"女")</f>
        <v>0</v>
      </c>
    </row>
    <row r="19" spans="1:39">
      <c r="A19" s="50"/>
      <c r="B19" s="26" t="s">
        <v>262</v>
      </c>
      <c r="C19" s="51" t="str">
        <f>IF(ISERROR(O27)=TRUE,"",VLOOKUP(O27,申込一覧票!$A$9:$S$73,10,0))</f>
        <v/>
      </c>
      <c r="D19" s="51" t="str">
        <f>IF(ISERROR(O27)=TRUE,"",VLOOKUP(O27,申込一覧票!$A$9:$S$73,8,0))</f>
        <v/>
      </c>
      <c r="E19" s="30" t="str">
        <f>IF(ISERROR(O27)=TRUE,"",VLOOKUP(O27,申込一覧票!$A$9:$S$73,9,0))&amp;AH19</f>
        <v/>
      </c>
      <c r="F19" s="52" t="str">
        <f>IF(ISERROR(O27)=TRUE,"",VLOOKUP(O27,申込一覧票!$A$9:$AA$73,16,0))</f>
        <v/>
      </c>
      <c r="G19" s="53" t="str">
        <f>IF(ISERROR(O27)=TRUE,"",VLOOKUP(O27,申込一覧票!$A$9:$AA$73,17,0))</f>
        <v/>
      </c>
      <c r="H19" s="53" t="str">
        <f>IF(ISERROR(O27)=TRUE,"",VLOOKUP(O27,申込一覧票!$A$9:$AA$73,18,0))</f>
        <v/>
      </c>
      <c r="I19" s="1" t="str">
        <f t="shared" si="0"/>
        <v/>
      </c>
      <c r="J19" s="1" t="str">
        <f t="shared" si="1"/>
        <v/>
      </c>
      <c r="K19" s="1" t="str">
        <f t="shared" si="2"/>
        <v/>
      </c>
      <c r="L19" s="1" t="str">
        <f t="shared" si="3"/>
        <v/>
      </c>
      <c r="M19" s="1" t="str">
        <f t="shared" si="4"/>
        <v/>
      </c>
      <c r="N19" s="1" t="str">
        <f t="shared" si="5"/>
        <v/>
      </c>
      <c r="O19" s="40" t="str">
        <f>IF(ISERROR(O27)=TRUE,"",VLOOKUP(O27,申込一覧票!$A$9:$G$73,2,0))</f>
        <v/>
      </c>
      <c r="P19" s="54" t="str">
        <f>IF(ISERROR(O27)=TRUE,"",VLOOKUP(O27,申込一覧票!$A$9:$G$73,3,0))</f>
        <v/>
      </c>
      <c r="Q19" s="55" t="str">
        <f>IF(ISERROR(O27)=TRUE,"",VLOOKUP(O27,申込一覧票!$A$9:$G$73,4,0))</f>
        <v/>
      </c>
      <c r="R19" s="40" t="str">
        <f>IF(ISERROR(R27)=TRUE,"",VLOOKUP(R27,申込一覧票!$A$9:$G$73,2,0))</f>
        <v/>
      </c>
      <c r="S19" s="54" t="str">
        <f>IF(ISERROR(R27)=TRUE,"",VLOOKUP(R27,申込一覧票!$A$9:$G$73,3,0))</f>
        <v/>
      </c>
      <c r="T19" s="55" t="str">
        <f>IF(ISERROR(R27)=TRUE,"",VLOOKUP(R27,申込一覧票!$A$9:$G$73,4,0))</f>
        <v/>
      </c>
      <c r="U19" s="40" t="str">
        <f>IF(ISERROR(U27)=TRUE,"",VLOOKUP(U27,申込一覧票!$A$9:$G$73,2,0))</f>
        <v/>
      </c>
      <c r="V19" s="54" t="str">
        <f>IF(ISERROR(U27)=TRUE,"",VLOOKUP(U27,申込一覧票!$A$9:$G$73,3,0))</f>
        <v/>
      </c>
      <c r="W19" s="55" t="str">
        <f>IF(ISERROR(U27)=TRUE,"",VLOOKUP(U27,申込一覧票!$A$9:$G$73,4,0))</f>
        <v/>
      </c>
      <c r="X19" s="40" t="str">
        <f>IF(ISERROR(X27)=TRUE,"",VLOOKUP(X27,申込一覧票!$A$9:$G$73,2,0))</f>
        <v/>
      </c>
      <c r="Y19" s="54" t="str">
        <f>IF(ISERROR(X27)=TRUE,"",VLOOKUP(X27,申込一覧票!$A$9:$G$73,3,0))</f>
        <v/>
      </c>
      <c r="Z19" s="55" t="str">
        <f>IF(ISERROR(X27)=TRUE,"",VLOOKUP(X27,申込一覧票!$A$9:$G$73,4,0))</f>
        <v/>
      </c>
      <c r="AA19" s="40" t="str">
        <f>IF(ISERROR(AA27)=TRUE,"",VLOOKUP(AA27,申込一覧票!$A$9:$G$73,2,0))</f>
        <v/>
      </c>
      <c r="AB19" s="54" t="str">
        <f>IF(ISERROR(AA27)=TRUE,"",VLOOKUP(AA27,申込一覧票!$A$9:$G$73,3,0))</f>
        <v/>
      </c>
      <c r="AC19" s="55" t="str">
        <f>IF(ISERROR(AA27)=TRUE,"",VLOOKUP(AA27,申込一覧票!$A$9:$G$73,4,0))</f>
        <v/>
      </c>
      <c r="AD19" s="40" t="str">
        <f>IF(ISERROR(AD27)=TRUE,"",VLOOKUP(AD27,申込一覧票!$A$9:$G$73,2,0))</f>
        <v/>
      </c>
      <c r="AE19" s="54" t="str">
        <f>IF(ISERROR(AD27)=TRUE,"",VLOOKUP(AD27,申込一覧票!$A$9:$G$73,3,0))</f>
        <v/>
      </c>
      <c r="AF19" s="55" t="str">
        <f>IF(ISERROR(AD27)=TRUE,"",VLOOKUP(AD27,申込一覧票!$A$9:$G$73,4,0))</f>
        <v/>
      </c>
      <c r="AH19" t="str">
        <f t="shared" si="6"/>
        <v/>
      </c>
      <c r="AI19" t="str">
        <f t="shared" si="7"/>
        <v/>
      </c>
      <c r="AJ19" t="str">
        <f t="shared" si="8"/>
        <v/>
      </c>
      <c r="AK19" t="str">
        <f t="shared" si="8"/>
        <v/>
      </c>
      <c r="AL19">
        <f>COUNTIF(D$13:D19,"男")</f>
        <v>0</v>
      </c>
      <c r="AM19">
        <f>COUNTIF(D$13:D19,"女")</f>
        <v>0</v>
      </c>
    </row>
    <row r="20" spans="1:39">
      <c r="A20" s="50"/>
      <c r="B20" s="26" t="s">
        <v>262</v>
      </c>
      <c r="C20" s="51" t="str">
        <f>IF(ISERROR(O28)=TRUE,"",VLOOKUP(O28,申込一覧票!$A$9:$S$73,10,0))</f>
        <v/>
      </c>
      <c r="D20" s="51" t="str">
        <f>IF(ISERROR(O28)=TRUE,"",VLOOKUP(O28,申込一覧票!$A$9:$S$73,8,0))</f>
        <v/>
      </c>
      <c r="E20" s="30" t="str">
        <f>IF(ISERROR(O28)=TRUE,"",VLOOKUP(O28,申込一覧票!$A$9:$S$73,9,0))&amp;AH20</f>
        <v/>
      </c>
      <c r="F20" s="52" t="str">
        <f>IF(ISERROR(O28)=TRUE,"",VLOOKUP(O28,申込一覧票!$A$9:$AA$73,16,0))</f>
        <v/>
      </c>
      <c r="G20" s="53" t="str">
        <f>IF(ISERROR(O28)=TRUE,"",VLOOKUP(O28,申込一覧票!$A$9:$AA$73,17,0))</f>
        <v/>
      </c>
      <c r="H20" s="53" t="str">
        <f>IF(ISERROR(O28)=TRUE,"",VLOOKUP(O28,申込一覧票!$A$9:$AA$73,18,0))</f>
        <v/>
      </c>
      <c r="I20" s="1" t="str">
        <f>IF(O20="","",500000000+O20)</f>
        <v/>
      </c>
      <c r="J20" s="1" t="str">
        <f>IF(R20="","",500000000+R20)</f>
        <v/>
      </c>
      <c r="K20" s="1" t="str">
        <f>IF(U20="","",500000000+U20)</f>
        <v/>
      </c>
      <c r="L20" s="1" t="str">
        <f>IF(X20="","",500000000+X20)</f>
        <v/>
      </c>
      <c r="M20" s="1" t="str">
        <f>IF(AA20="","",500000000+AA20)</f>
        <v/>
      </c>
      <c r="N20" s="1" t="str">
        <f>IF(AD20="","",500000000+AD20)</f>
        <v/>
      </c>
      <c r="O20" s="40" t="str">
        <f>IF(ISERROR(O28)=TRUE,"",VLOOKUP(O28,申込一覧票!$A$9:$G$73,2,0))</f>
        <v/>
      </c>
      <c r="P20" s="54" t="str">
        <f>IF(ISERROR(O28)=TRUE,"",VLOOKUP(O28,申込一覧票!$A$9:$G$73,3,0))</f>
        <v/>
      </c>
      <c r="Q20" s="55" t="str">
        <f>IF(ISERROR(O28)=TRUE,"",VLOOKUP(O28,申込一覧票!$A$9:$G$73,4,0))</f>
        <v/>
      </c>
      <c r="R20" s="40" t="str">
        <f>IF(ISERROR(R28)=TRUE,"",VLOOKUP(R28,申込一覧票!$A$9:$G$73,2,0))</f>
        <v/>
      </c>
      <c r="S20" s="54" t="str">
        <f>IF(ISERROR(R28)=TRUE,"",VLOOKUP(R28,申込一覧票!$A$9:$G$73,3,0))</f>
        <v/>
      </c>
      <c r="T20" s="55" t="str">
        <f>IF(ISERROR(R28)=TRUE,"",VLOOKUP(R28,申込一覧票!$A$9:$G$73,4,0))</f>
        <v/>
      </c>
      <c r="U20" s="40" t="str">
        <f>IF(ISERROR(U28)=TRUE,"",VLOOKUP(U28,申込一覧票!$A$9:$G$73,2,0))</f>
        <v/>
      </c>
      <c r="V20" s="54" t="str">
        <f>IF(ISERROR(U28)=TRUE,"",VLOOKUP(U28,申込一覧票!$A$9:$G$73,3,0))</f>
        <v/>
      </c>
      <c r="W20" s="55" t="str">
        <f>IF(ISERROR(U28)=TRUE,"",VLOOKUP(U28,申込一覧票!$A$9:$G$73,4,0))</f>
        <v/>
      </c>
      <c r="X20" s="40" t="str">
        <f>IF(ISERROR(X28)=TRUE,"",VLOOKUP(X28,申込一覧票!$A$9:$G$73,2,0))</f>
        <v/>
      </c>
      <c r="Y20" s="54" t="str">
        <f>IF(ISERROR(X28)=TRUE,"",VLOOKUP(X28,申込一覧票!$A$9:$G$73,3,0))</f>
        <v/>
      </c>
      <c r="Z20" s="55" t="str">
        <f>IF(ISERROR(X28)=TRUE,"",VLOOKUP(X28,申込一覧票!$A$9:$G$73,4,0))</f>
        <v/>
      </c>
      <c r="AA20" s="40" t="str">
        <f>IF(ISERROR(AA28)=TRUE,"",VLOOKUP(AA28,申込一覧票!$A$9:$G$73,2,0))</f>
        <v/>
      </c>
      <c r="AB20" s="54" t="str">
        <f>IF(ISERROR(AA28)=TRUE,"",VLOOKUP(AA28,申込一覧票!$A$9:$G$73,3,0))</f>
        <v/>
      </c>
      <c r="AC20" s="55" t="str">
        <f>IF(ISERROR(AA28)=TRUE,"",VLOOKUP(AA28,申込一覧票!$A$9:$G$73,4,0))</f>
        <v/>
      </c>
      <c r="AD20" s="40" t="str">
        <f>IF(ISERROR(AD28)=TRUE,"",VLOOKUP(AD28,申込一覧票!$A$9:$G$73,2,0))</f>
        <v/>
      </c>
      <c r="AE20" s="54" t="str">
        <f>IF(ISERROR(AD28)=TRUE,"",VLOOKUP(AD28,申込一覧票!$A$9:$G$73,3,0))</f>
        <v/>
      </c>
      <c r="AF20" s="55" t="str">
        <f>IF(ISERROR(AD28)=TRUE,"",VLOOKUP(AD28,申込一覧票!$A$9:$G$73,4,0))</f>
        <v/>
      </c>
      <c r="AH20" t="str">
        <f t="shared" si="6"/>
        <v/>
      </c>
      <c r="AI20" t="str">
        <f t="shared" si="7"/>
        <v/>
      </c>
      <c r="AJ20" t="str">
        <f t="shared" si="8"/>
        <v/>
      </c>
      <c r="AK20" t="str">
        <f t="shared" si="8"/>
        <v/>
      </c>
      <c r="AL20">
        <f>COUNTIF(D$13:D20,"男")</f>
        <v>0</v>
      </c>
      <c r="AM20">
        <f>COUNTIF(D$13:D20,"女")</f>
        <v>0</v>
      </c>
    </row>
    <row r="21" spans="1:39" hidden="1">
      <c r="O21" t="e">
        <f>MATCH(O4,申込一覧票!$S$9:$S$73,0)</f>
        <v>#N/A</v>
      </c>
      <c r="R21" t="e">
        <f>MATCH(R4,申込一覧票!$S$9:$S$73,0)</f>
        <v>#N/A</v>
      </c>
      <c r="U21" t="e">
        <f>MATCH(U4,申込一覧票!$S$9:$S$73,0)</f>
        <v>#N/A</v>
      </c>
      <c r="X21" t="e">
        <f>MATCH(X4,申込一覧票!$S$9:$S$73,0)</f>
        <v>#N/A</v>
      </c>
      <c r="AA21" t="e">
        <f>MATCH(AA4,申込一覧票!$S$9:$S$73,0)</f>
        <v>#N/A</v>
      </c>
      <c r="AD21" t="e">
        <f>MATCH(AD4,申込一覧票!$S$9:$S$73,0)</f>
        <v>#N/A</v>
      </c>
    </row>
    <row r="22" spans="1:39" hidden="1">
      <c r="O22" t="e">
        <f>MATCH(O5,申込一覧票!$S$9:$S$73,0)</f>
        <v>#N/A</v>
      </c>
      <c r="R22" t="e">
        <f>MATCH(R5,申込一覧票!$S$9:$S$73,0)</f>
        <v>#N/A</v>
      </c>
      <c r="U22" t="e">
        <f>MATCH(U5,申込一覧票!$S$9:$S$73,0)</f>
        <v>#N/A</v>
      </c>
      <c r="X22" t="e">
        <f>MATCH(X5,申込一覧票!$S$9:$S$73,0)</f>
        <v>#N/A</v>
      </c>
      <c r="AA22" t="e">
        <f>MATCH(AA5,申込一覧票!$S$9:$S$73,0)</f>
        <v>#N/A</v>
      </c>
      <c r="AD22" t="e">
        <f>MATCH(AD5,申込一覧票!$S$9:$S$73,0)</f>
        <v>#N/A</v>
      </c>
    </row>
    <row r="23" spans="1:39" hidden="1">
      <c r="O23" t="e">
        <f>MATCH(O6,申込一覧票!$S$9:$S$73,0)</f>
        <v>#N/A</v>
      </c>
      <c r="R23" t="e">
        <f>MATCH(R6,申込一覧票!$S$9:$S$73,0)</f>
        <v>#N/A</v>
      </c>
      <c r="U23" t="e">
        <f>MATCH(U6,申込一覧票!$S$9:$S$73,0)</f>
        <v>#N/A</v>
      </c>
      <c r="X23" t="e">
        <f>MATCH(X6,申込一覧票!$S$9:$S$73,0)</f>
        <v>#N/A</v>
      </c>
      <c r="AA23" t="e">
        <f>MATCH(AA6,申込一覧票!$S$9:$S$73,0)</f>
        <v>#N/A</v>
      </c>
      <c r="AD23" t="e">
        <f>MATCH(AD6,申込一覧票!$S$9:$S$73,0)</f>
        <v>#N/A</v>
      </c>
    </row>
    <row r="24" spans="1:39" hidden="1">
      <c r="O24" t="e">
        <f>MATCH(O7,申込一覧票!$S$9:$S$73,0)</f>
        <v>#N/A</v>
      </c>
      <c r="R24" t="e">
        <f>MATCH(R7,申込一覧票!$S$9:$S$73,0)</f>
        <v>#N/A</v>
      </c>
      <c r="U24" t="e">
        <f>MATCH(U7,申込一覧票!$S$9:$S$73,0)</f>
        <v>#N/A</v>
      </c>
      <c r="X24" t="e">
        <f>MATCH(X7,申込一覧票!$S$9:$S$73,0)</f>
        <v>#N/A</v>
      </c>
      <c r="AA24" t="e">
        <f>MATCH(AA7,申込一覧票!$S$9:$S$73,0)</f>
        <v>#N/A</v>
      </c>
      <c r="AD24" t="e">
        <f>MATCH(AD7,申込一覧票!$S$9:$S$73,0)</f>
        <v>#N/A</v>
      </c>
      <c r="AJ24">
        <v>1</v>
      </c>
      <c r="AK24" t="s">
        <v>205</v>
      </c>
    </row>
    <row r="25" spans="1:39" hidden="1">
      <c r="O25" t="e">
        <f>MATCH(O8,申込一覧票!$S$9:$S$73,0)</f>
        <v>#N/A</v>
      </c>
      <c r="R25" t="e">
        <f>MATCH(R8,申込一覧票!$S$9:$S$73,0)</f>
        <v>#N/A</v>
      </c>
      <c r="U25" t="e">
        <f>MATCH(U8,申込一覧票!$S$9:$S$73,0)</f>
        <v>#N/A</v>
      </c>
      <c r="X25" t="e">
        <f>MATCH(X8,申込一覧票!$S$9:$S$73,0)</f>
        <v>#N/A</v>
      </c>
      <c r="AA25" t="e">
        <f>MATCH(AA8,申込一覧票!$S$9:$S$73,0)</f>
        <v>#N/A</v>
      </c>
      <c r="AD25" t="e">
        <f>MATCH(AD8,申込一覧票!$S$9:$S$73,0)</f>
        <v>#N/A</v>
      </c>
      <c r="AJ25">
        <v>2</v>
      </c>
      <c r="AK25" t="s">
        <v>206</v>
      </c>
    </row>
    <row r="26" spans="1:39" hidden="1">
      <c r="O26" t="e">
        <f>MATCH(O9,申込一覧票!$S$9:$S$73,0)</f>
        <v>#N/A</v>
      </c>
      <c r="R26" t="e">
        <f>MATCH(R9,申込一覧票!$S$9:$S$73,0)</f>
        <v>#N/A</v>
      </c>
      <c r="U26" t="e">
        <f>MATCH(U9,申込一覧票!$S$9:$S$73,0)</f>
        <v>#N/A</v>
      </c>
      <c r="X26" t="e">
        <f>MATCH(X9,申込一覧票!$S$9:$S$73,0)</f>
        <v>#N/A</v>
      </c>
      <c r="AA26" t="e">
        <f>MATCH(AA9,申込一覧票!$S$9:$S$73,0)</f>
        <v>#N/A</v>
      </c>
      <c r="AD26" t="e">
        <f>MATCH(AD9,申込一覧票!$S$9:$S$73,0)</f>
        <v>#N/A</v>
      </c>
      <c r="AJ26">
        <v>3</v>
      </c>
      <c r="AK26" t="s">
        <v>143</v>
      </c>
    </row>
    <row r="27" spans="1:39" hidden="1">
      <c r="O27" t="e">
        <f>MATCH(O10,申込一覧票!$S$9:$S$73,0)</f>
        <v>#N/A</v>
      </c>
      <c r="R27" t="e">
        <f>MATCH(R10,申込一覧票!$S$9:$S$73,0)</f>
        <v>#N/A</v>
      </c>
      <c r="U27" t="e">
        <f>MATCH(U10,申込一覧票!$S$9:$S$73,0)</f>
        <v>#N/A</v>
      </c>
      <c r="X27" t="e">
        <f>MATCH(X10,申込一覧票!$S$9:$S$73,0)</f>
        <v>#N/A</v>
      </c>
      <c r="AA27" t="e">
        <f>MATCH(AA10,申込一覧票!$S$9:$S$73,0)</f>
        <v>#N/A</v>
      </c>
      <c r="AD27" t="e">
        <f>MATCH(AD10,申込一覧票!$S$9:$S$73,0)</f>
        <v>#N/A</v>
      </c>
      <c r="AJ27">
        <v>4</v>
      </c>
      <c r="AK27" t="s">
        <v>144</v>
      </c>
    </row>
    <row r="28" spans="1:39" hidden="1">
      <c r="O28" t="e">
        <f>MATCH(O11,申込一覧票!$S$9:$S$73,0)</f>
        <v>#N/A</v>
      </c>
      <c r="R28" t="e">
        <f>MATCH(R11,申込一覧票!$S$9:$S$73,0)</f>
        <v>#N/A</v>
      </c>
      <c r="U28" t="e">
        <f>MATCH(U11,申込一覧票!$S$9:$S$73,0)</f>
        <v>#N/A</v>
      </c>
      <c r="X28" t="e">
        <f>MATCH(X11,申込一覧票!$S$9:$S$73,0)</f>
        <v>#N/A</v>
      </c>
      <c r="AA28" t="e">
        <f>MATCH(AA11,申込一覧票!$S$9:$S$73,0)</f>
        <v>#N/A</v>
      </c>
      <c r="AD28" t="e">
        <f>MATCH(AD11,申込一覧票!$S$9:$S$73,0)</f>
        <v>#N/A</v>
      </c>
      <c r="AJ28">
        <v>5</v>
      </c>
      <c r="AK28" t="s">
        <v>207</v>
      </c>
    </row>
    <row r="29" spans="1:39">
      <c r="AJ29">
        <v>6</v>
      </c>
      <c r="AK29" t="s">
        <v>208</v>
      </c>
    </row>
    <row r="30" spans="1:39">
      <c r="AJ30">
        <v>7</v>
      </c>
      <c r="AK30" t="s">
        <v>240</v>
      </c>
    </row>
    <row r="31" spans="1:39">
      <c r="AJ31">
        <v>8</v>
      </c>
      <c r="AK31" t="s">
        <v>241</v>
      </c>
    </row>
  </sheetData>
  <mergeCells count="1">
    <mergeCell ref="F3:H3"/>
  </mergeCells>
  <phoneticPr fontId="2"/>
  <dataValidations count="1">
    <dataValidation imeMode="off" allowBlank="1" showInputMessage="1" showErrorMessage="1" sqref="AD13:AD20 AA13:AA20 R13:R20 U13:U20 O13:O20 X13:X20"/>
  </dataValidations>
  <pageMargins left="0.75" right="0.75" top="1" bottom="1" header="0.51200000000000001" footer="0.51200000000000001"/>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注意事項</vt:lpstr>
      <vt:lpstr>申込一覧票</vt:lpstr>
      <vt:lpstr>R</vt:lpstr>
      <vt:lpstr>申込一覧票!Print_Area</vt:lpstr>
      <vt:lpstr>申込一覧票!Print_Titles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toshima</dc:creator>
  <cp:lastModifiedBy>TM-PC</cp:lastModifiedBy>
  <cp:lastPrinted>2023-04-26T14:44:26Z</cp:lastPrinted>
  <dcterms:created xsi:type="dcterms:W3CDTF">2007-01-15T00:19:24Z</dcterms:created>
  <dcterms:modified xsi:type="dcterms:W3CDTF">2024-04-16T07:47:06Z</dcterms:modified>
</cp:coreProperties>
</file>