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sionhall-my.sharepoint.com/personal/kunio11_fasionhall_onmicrosoft_com/Documents/BAA-2/区民大会/2025年/2025年10月　区民大会　準備資料/"/>
    </mc:Choice>
  </mc:AlternateContent>
  <xr:revisionPtr revIDLastSave="259" documentId="13_ncr:20001_{B3199008-C524-44B1-8724-91BA8D076006}" xr6:coauthVersionLast="47" xr6:coauthVersionMax="47" xr10:uidLastSave="{AE5DBD58-7D27-4221-827E-36708B43B7A1}"/>
  <bookViews>
    <workbookView xWindow="-120" yWindow="-120" windowWidth="29040" windowHeight="15720" xr2:uid="{00000000-000D-0000-FFFF-FFFF00000000}"/>
  </bookViews>
  <sheets>
    <sheet name="ｴﾝﾄﾘｰﾘｽﾄ" sheetId="1" r:id="rId1"/>
  </sheets>
  <definedNames>
    <definedName name="_xlnm._FilterDatabase" localSheetId="0" hidden="1">ｴﾝﾄﾘｰﾘｽﾄ!$B$1:$O$57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7" i="1"/>
  <c r="B7" i="1"/>
  <c r="P7" i="1"/>
  <c r="E55" i="1"/>
  <c r="E54" i="1"/>
  <c r="E53" i="1"/>
  <c r="E52" i="1"/>
  <c r="E51" i="1"/>
  <c r="E50" i="1"/>
  <c r="E49" i="1"/>
  <c r="J49" i="1" s="1"/>
  <c r="C52" i="1"/>
  <c r="C51" i="1"/>
  <c r="M48" i="1"/>
  <c r="L48" i="1"/>
  <c r="K48" i="1"/>
  <c r="G48" i="1"/>
  <c r="E48" i="1"/>
  <c r="M47" i="1"/>
  <c r="K47" i="1"/>
  <c r="G47" i="1"/>
  <c r="E47" i="1"/>
  <c r="M46" i="1"/>
  <c r="K46" i="1"/>
  <c r="G46" i="1"/>
  <c r="E46" i="1"/>
  <c r="M45" i="1"/>
  <c r="K45" i="1"/>
  <c r="G45" i="1"/>
  <c r="E45" i="1"/>
  <c r="M44" i="1"/>
  <c r="K44" i="1"/>
  <c r="G44" i="1"/>
  <c r="E44" i="1"/>
  <c r="M43" i="1"/>
  <c r="K43" i="1"/>
  <c r="G43" i="1"/>
  <c r="E43" i="1"/>
  <c r="M42" i="1"/>
  <c r="K42" i="1"/>
  <c r="G42" i="1"/>
  <c r="E42" i="1"/>
  <c r="M41" i="1"/>
  <c r="K41" i="1"/>
  <c r="G41" i="1"/>
  <c r="E41" i="1"/>
  <c r="M40" i="1"/>
  <c r="K40" i="1"/>
  <c r="G40" i="1"/>
  <c r="E40" i="1"/>
  <c r="M39" i="1"/>
  <c r="K39" i="1"/>
  <c r="G39" i="1"/>
  <c r="E39" i="1"/>
  <c r="M38" i="1"/>
  <c r="K38" i="1"/>
  <c r="G38" i="1"/>
  <c r="E38" i="1"/>
  <c r="M37" i="1"/>
  <c r="L37" i="1"/>
  <c r="K37" i="1"/>
  <c r="G37" i="1"/>
  <c r="E37" i="1"/>
  <c r="M36" i="1"/>
  <c r="L36" i="1"/>
  <c r="K36" i="1"/>
  <c r="G36" i="1"/>
  <c r="E36" i="1"/>
  <c r="M35" i="1"/>
  <c r="L35" i="1"/>
  <c r="K35" i="1"/>
  <c r="G35" i="1"/>
  <c r="E35" i="1"/>
  <c r="M34" i="1"/>
  <c r="L34" i="1"/>
  <c r="K34" i="1"/>
  <c r="G34" i="1"/>
  <c r="E34" i="1"/>
  <c r="P33" i="1"/>
  <c r="B33" i="1"/>
  <c r="P32" i="1"/>
  <c r="B32" i="1"/>
  <c r="P31" i="1"/>
  <c r="B31" i="1"/>
  <c r="P30" i="1"/>
  <c r="B30" i="1"/>
  <c r="P29" i="1"/>
  <c r="B29" i="1"/>
  <c r="P28" i="1"/>
  <c r="B28" i="1"/>
  <c r="P27" i="1"/>
  <c r="B27" i="1"/>
  <c r="P26" i="1"/>
  <c r="B26" i="1"/>
  <c r="P25" i="1"/>
  <c r="B25" i="1"/>
  <c r="P24" i="1"/>
  <c r="B24" i="1"/>
  <c r="P23" i="1"/>
  <c r="B23" i="1"/>
  <c r="P22" i="1"/>
  <c r="B22" i="1"/>
  <c r="P21" i="1"/>
  <c r="B21" i="1"/>
  <c r="P20" i="1"/>
  <c r="B20" i="1"/>
  <c r="P19" i="1"/>
  <c r="B19" i="1"/>
  <c r="P18" i="1"/>
  <c r="B18" i="1"/>
  <c r="P17" i="1"/>
  <c r="B17" i="1"/>
  <c r="P16" i="1"/>
  <c r="B16" i="1"/>
  <c r="P15" i="1"/>
  <c r="B15" i="1"/>
  <c r="P14" i="1"/>
  <c r="B14" i="1"/>
  <c r="P13" i="1"/>
  <c r="B13" i="1"/>
  <c r="P12" i="1"/>
  <c r="B12" i="1"/>
  <c r="P11" i="1"/>
  <c r="B11" i="1"/>
  <c r="P10" i="1"/>
  <c r="B10" i="1"/>
  <c r="P9" i="1"/>
  <c r="B9" i="1"/>
  <c r="P8" i="1"/>
  <c r="B8" i="1"/>
  <c r="G16" i="1"/>
  <c r="G18" i="1"/>
  <c r="G12" i="1"/>
  <c r="G27" i="1"/>
  <c r="G10" i="1"/>
  <c r="G14" i="1"/>
  <c r="G17" i="1"/>
  <c r="G15" i="1"/>
  <c r="G25" i="1"/>
  <c r="G20" i="1"/>
  <c r="G11" i="1"/>
  <c r="G26" i="1"/>
  <c r="G29" i="1"/>
  <c r="G23" i="1"/>
  <c r="G9" i="1"/>
  <c r="G19" i="1"/>
  <c r="G28" i="1"/>
  <c r="G32" i="1"/>
  <c r="G30" i="1"/>
  <c r="G33" i="1"/>
  <c r="G13" i="1"/>
  <c r="G21" i="1"/>
  <c r="G31" i="1"/>
  <c r="G6" i="1"/>
  <c r="G24" i="1"/>
  <c r="G22" i="1"/>
  <c r="E56" i="1" l="1"/>
</calcChain>
</file>

<file path=xl/sharedStrings.xml><?xml version="1.0" encoding="utf-8"?>
<sst xmlns="http://schemas.openxmlformats.org/spreadsheetml/2006/main" count="42" uniqueCount="40">
  <si>
    <t>椅子使用</t>
    <rPh sb="0" eb="2">
      <t>イス</t>
    </rPh>
    <rPh sb="2" eb="4">
      <t>シヨウ</t>
    </rPh>
    <phoneticPr fontId="2"/>
  </si>
  <si>
    <t>見本</t>
    <rPh sb="0" eb="2">
      <t>ミホン</t>
    </rPh>
    <phoneticPr fontId="2"/>
  </si>
  <si>
    <t>種　別</t>
    <rPh sb="0" eb="1">
      <t>シュ</t>
    </rPh>
    <rPh sb="2" eb="3">
      <t>ベツ</t>
    </rPh>
    <phoneticPr fontId="2"/>
  </si>
  <si>
    <t>部門</t>
    <rPh sb="0" eb="2">
      <t>ブモン</t>
    </rPh>
    <phoneticPr fontId="2"/>
  </si>
  <si>
    <t>備　考</t>
    <rPh sb="0" eb="1">
      <t>ビ</t>
    </rPh>
    <rPh sb="2" eb="3">
      <t>コウ</t>
    </rPh>
    <phoneticPr fontId="2"/>
  </si>
  <si>
    <t>CP</t>
    <phoneticPr fontId="2"/>
  </si>
  <si>
    <t>BB</t>
    <phoneticPr fontId="2"/>
  </si>
  <si>
    <t>性別</t>
    <rPh sb="0" eb="2">
      <t>セイベツ</t>
    </rPh>
    <phoneticPr fontId="2"/>
  </si>
  <si>
    <t>女子</t>
    <rPh sb="0" eb="2">
      <t>ジョシ</t>
    </rPh>
    <phoneticPr fontId="2"/>
  </si>
  <si>
    <t>RC</t>
  </si>
  <si>
    <t>文京区アーチェリー協会</t>
    <rPh sb="0" eb="3">
      <t>ブンキョウク</t>
    </rPh>
    <rPh sb="9" eb="11">
      <t>キョウカイ</t>
    </rPh>
    <phoneticPr fontId="2"/>
  </si>
  <si>
    <t>文京　弓子</t>
    <rPh sb="0" eb="2">
      <t>ブンキョウ</t>
    </rPh>
    <rPh sb="3" eb="5">
      <t>ユミコ</t>
    </rPh>
    <phoneticPr fontId="2"/>
  </si>
  <si>
    <t>選手名</t>
    <rPh sb="0" eb="3">
      <t>センシュメイ</t>
    </rPh>
    <phoneticPr fontId="2"/>
  </si>
  <si>
    <t>※ 色付きはリスト選択▼</t>
    <rPh sb="2" eb="4">
      <t>イロツ</t>
    </rPh>
    <rPh sb="9" eb="11">
      <t>センタク</t>
    </rPh>
    <phoneticPr fontId="2"/>
  </si>
  <si>
    <t>RC</t>
    <phoneticPr fontId="2"/>
  </si>
  <si>
    <t>立順重複</t>
    <rPh sb="0" eb="2">
      <t>タチジュン</t>
    </rPh>
    <rPh sb="2" eb="4">
      <t>ジュウフク</t>
    </rPh>
    <phoneticPr fontId="2"/>
  </si>
  <si>
    <t>ｴﾝﾄﾘｰ重複</t>
    <rPh sb="5" eb="7">
      <t>ジュウフク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</si>
  <si>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</si>
  <si>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</si>
  <si>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HC</t>
    <phoneticPr fontId="2"/>
  </si>
  <si>
    <t>30m・18ｍ　 一般・Jr</t>
    <rPh sb="9" eb="11">
      <t>イッパン</t>
    </rPh>
    <phoneticPr fontId="2"/>
  </si>
  <si>
    <t>ジュニア・30ｍ</t>
  </si>
  <si>
    <t>ジュニア・18ｍ</t>
  </si>
  <si>
    <t>ジュニア・12ｍ</t>
  </si>
  <si>
    <t>一般・30ｍ</t>
    <rPh sb="0" eb="2">
      <t>イッパン</t>
    </rPh>
    <phoneticPr fontId="2"/>
  </si>
  <si>
    <t>一般・18ｍ</t>
    <rPh sb="0" eb="2">
      <t>イッパン</t>
    </rPh>
    <phoneticPr fontId="2"/>
  </si>
  <si>
    <t>重複</t>
    <rPh sb="0" eb="2">
      <t>ジュウフク</t>
    </rPh>
    <phoneticPr fontId="2"/>
  </si>
  <si>
    <t>CP・30ｍ</t>
  </si>
  <si>
    <t>フリガナ</t>
  </si>
  <si>
    <t>男性・女性</t>
    <rPh sb="0" eb="2">
      <t>ダンセイ</t>
    </rPh>
    <rPh sb="3" eb="5">
      <t>ジョセイ</t>
    </rPh>
    <phoneticPr fontId="2"/>
  </si>
  <si>
    <t>BB・30m</t>
    <phoneticPr fontId="2"/>
  </si>
  <si>
    <t>ジュニア・30ｍ</t>
    <phoneticPr fontId="2"/>
  </si>
  <si>
    <t>ジュニア・18ｍ</t>
    <phoneticPr fontId="2"/>
  </si>
  <si>
    <t>ジュニア・12ｍ</t>
    <phoneticPr fontId="2"/>
  </si>
  <si>
    <t>CP・30ｍ</t>
    <phoneticPr fontId="2"/>
  </si>
  <si>
    <t>生年月日</t>
    <rPh sb="0" eb="4">
      <t>セイネンガッピ</t>
    </rPh>
    <phoneticPr fontId="2"/>
  </si>
  <si>
    <t>立順</t>
    <rPh sb="0" eb="2">
      <t>タチジュン</t>
    </rPh>
    <phoneticPr fontId="2"/>
  </si>
  <si>
    <t>年齢</t>
    <rPh sb="0" eb="2">
      <t>ネンレイ</t>
    </rPh>
    <phoneticPr fontId="2"/>
  </si>
  <si>
    <t>文京区民ｱｰﾁｪﾘｰ大会エントリー表</t>
    <rPh sb="0" eb="2">
      <t>ブンキョウ</t>
    </rPh>
    <rPh sb="2" eb="4">
      <t>クミン</t>
    </rPh>
    <rPh sb="10" eb="12">
      <t>タイカイ</t>
    </rPh>
    <rPh sb="17" eb="18">
      <t>ヒョウ</t>
    </rPh>
    <phoneticPr fontId="2"/>
  </si>
  <si>
    <t>参加費 ： 無料</t>
    <rPh sb="0" eb="3">
      <t>サンカヒ</t>
    </rPh>
    <rPh sb="6" eb="8">
      <t>ムリョウ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</si>
</sst>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411]ggge&quot;年&quot;m&quot;月&quot;d&quot;日&quot;\(aaaa\)"/>
    <numFmt numFmtId="177" formatCode="General&quot;名&quot;"/>
    <numFmt numFmtId="178" formatCode="yyyy&quot;年&quot;m&quot;月&quot;d&quot;日&quot;\(aaa\)"/>
    <numFmt numFmtId="179" formatCode="0_ "/>
    <numFmt numFmtId="180" formatCode="&quot;¥&quot;#,##0_);[Red]\(&quot;¥&quot;#,##0\)"/>
    <numFmt numFmtId="181" formatCode="General&quot;歳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theme="1" tint="0.249977111117893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" fillId="0" borderId="0" xfId="1" applyAlignment="1">
      <alignment horizontal="left" vertical="center"/>
    </xf>
    <xf numFmtId="0" fontId="6" fillId="0" borderId="1" xfId="1" applyFont="1" applyBorder="1" applyAlignment="1" applyProtection="1">
      <alignment horizontal="left" vertical="center" shrinkToFit="1"/>
      <protection locked="0"/>
    </xf>
    <xf numFmtId="0" fontId="16" fillId="0" borderId="2" xfId="1" applyFont="1" applyBorder="1" applyProtection="1">
      <alignment vertical="center"/>
      <protection locked="0"/>
    </xf>
    <xf numFmtId="0" fontId="6" fillId="0" borderId="2" xfId="1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center" vertical="center"/>
    </xf>
    <xf numFmtId="0" fontId="19" fillId="0" borderId="5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Protection="1">
      <alignment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16" fillId="0" borderId="14" xfId="1" applyFont="1" applyBorder="1" applyProtection="1">
      <alignment vertical="center"/>
      <protection locked="0"/>
    </xf>
    <xf numFmtId="0" fontId="6" fillId="0" borderId="13" xfId="1" applyFont="1" applyBorder="1" applyProtection="1">
      <alignment vertical="center"/>
      <protection locked="0"/>
    </xf>
    <xf numFmtId="0" fontId="16" fillId="0" borderId="13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 vertical="center" shrinkToFit="1"/>
      <protection locked="0"/>
    </xf>
    <xf numFmtId="0" fontId="6" fillId="0" borderId="16" xfId="1" applyFont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9" xfId="1" applyFont="1" applyBorder="1" applyAlignment="1" applyProtection="1">
      <alignment horizontal="left" vertical="center" shrinkToFit="1"/>
      <protection locked="0"/>
    </xf>
    <xf numFmtId="177" fontId="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177" fontId="24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>
      <alignment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16" fillId="0" borderId="1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vertical="center" shrinkToFi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left" vertical="center" shrinkToFit="1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16" fillId="0" borderId="20" xfId="1" applyFont="1" applyBorder="1" applyProtection="1">
      <alignment vertical="center"/>
      <protection locked="0"/>
    </xf>
    <xf numFmtId="0" fontId="6" fillId="0" borderId="6" xfId="1" applyFont="1" applyBorder="1" applyProtection="1">
      <alignment vertical="center"/>
      <protection locked="0"/>
    </xf>
    <xf numFmtId="0" fontId="21" fillId="0" borderId="6" xfId="0" applyFont="1" applyBorder="1" applyAlignment="1">
      <alignment horizontal="center" vertical="center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left" vertical="center" shrinkToFit="1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179" fontId="1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center" shrinkToFit="1"/>
      <protection locked="0"/>
    </xf>
    <xf numFmtId="178" fontId="26" fillId="4" borderId="1" xfId="0" applyNumberFormat="1" applyFont="1" applyFill="1" applyBorder="1" applyAlignment="1">
      <alignment horizontal="center" vertical="center" shrinkToFit="1"/>
    </xf>
    <xf numFmtId="0" fontId="27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180" fontId="16" fillId="0" borderId="0" xfId="0" applyNumberFormat="1" applyFo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7" fillId="0" borderId="0" xfId="1" applyFont="1" applyAlignment="1">
      <alignment horizontal="centerContinuous" vertical="center" shrinkToFit="1"/>
    </xf>
    <xf numFmtId="178" fontId="5" fillId="0" borderId="0" xfId="0" applyNumberFormat="1" applyFont="1" applyAlignment="1">
      <alignment vertical="center" shrinkToFit="1"/>
    </xf>
    <xf numFmtId="14" fontId="6" fillId="2" borderId="2" xfId="1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0" fontId="6" fillId="0" borderId="1" xfId="1" applyFont="1" applyBorder="1" applyProtection="1">
      <alignment vertical="center"/>
      <protection locked="0"/>
    </xf>
    <xf numFmtId="178" fontId="12" fillId="0" borderId="1" xfId="1" applyNumberFormat="1" applyFont="1" applyBorder="1" applyProtection="1">
      <alignment vertical="center"/>
      <protection locked="0"/>
    </xf>
    <xf numFmtId="181" fontId="12" fillId="0" borderId="1" xfId="1" applyNumberFormat="1" applyFont="1" applyBorder="1" applyProtection="1">
      <alignment vertical="center"/>
      <protection locked="0"/>
    </xf>
    <xf numFmtId="178" fontId="12" fillId="0" borderId="13" xfId="1" applyNumberFormat="1" applyFont="1" applyBorder="1" applyProtection="1">
      <alignment vertical="center"/>
      <protection locked="0"/>
    </xf>
    <xf numFmtId="181" fontId="12" fillId="2" borderId="1" xfId="1" applyNumberFormat="1" applyFont="1" applyFill="1" applyBorder="1" applyProtection="1">
      <alignment vertical="center"/>
      <protection locked="0"/>
    </xf>
    <xf numFmtId="177" fontId="6" fillId="0" borderId="1" xfId="1" applyNumberFormat="1" applyFont="1" applyBorder="1" applyAlignment="1">
      <alignment horizontal="center" vertical="center"/>
    </xf>
    <xf numFmtId="0" fontId="16" fillId="0" borderId="13" xfId="1" applyFont="1" applyBorder="1" applyProtection="1">
      <alignment vertical="center"/>
      <protection locked="0"/>
    </xf>
    <xf numFmtId="181" fontId="12" fillId="0" borderId="13" xfId="1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4" fillId="3" borderId="0" xfId="1" applyFont="1" applyFill="1" applyAlignment="1">
      <alignment horizontal="left" vertical="center"/>
    </xf>
    <xf numFmtId="0" fontId="15" fillId="3" borderId="0" xfId="0" applyFont="1" applyFill="1">
      <alignment vertical="center"/>
    </xf>
    <xf numFmtId="0" fontId="25" fillId="0" borderId="26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6" fillId="5" borderId="0" xfId="0" applyFont="1" applyFill="1" applyAlignment="1">
      <alignment horizontal="right" vertical="center" shrinkToFit="1"/>
    </xf>
    <xf numFmtId="0" fontId="22" fillId="5" borderId="0" xfId="0" applyFont="1" applyFill="1" applyAlignment="1">
      <alignment horizontal="right" vertical="center" shrinkToFit="1"/>
    </xf>
  </cellXfs>
  <cellStyles count="3">
    <cellStyle name="標準" xfId="0" builtinId="0"/>
    <cellStyle name="標準 2" xfId="2" xr:uid="{CEE4D0B6-1879-40EA-B67A-C89183F7773C}"/>
    <cellStyle name="標準_20070422北ブロック交流会申込用紙" xfId="1" xr:uid="{00000000-0005-0000-0000-000001000000}"/>
  </cellStyles>
  <dxfs count="8">
    <dxf>
      <font>
        <color theme="0"/>
      </font>
    </dxf>
    <dxf>
      <fill>
        <patternFill>
          <bgColor rgb="FF3BF159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1" defaultTableStyle="TableStyleMedium2" defaultPivotStyle="PivotStyleLight16">
    <tableStyle name="Invisible" pivot="0" table="0" count="0" xr9:uid="{9218A14B-78E0-4454-9AE4-82E760233407}"/>
  </tableStyles>
  <colors>
    <mruColors>
      <color rgb="FF3BF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abSelected="1" zoomScaleNormal="100" zoomScaleSheetLayoutView="100" workbookViewId="0">
      <selection activeCell="E56" sqref="E56"/>
    </sheetView>
  </sheetViews>
  <sheetFormatPr defaultColWidth="9" defaultRowHeight="13.5" x14ac:dyDescent="0.15"/>
  <cols>
    <col min="1" max="1" width="2.625" customWidth="1"/>
    <col min="2" max="2" width="4.75" customWidth="1"/>
    <col min="3" max="3" width="8.625" customWidth="1"/>
    <col min="4" max="4" width="24.25" bestFit="1" customWidth="1"/>
    <col min="5" max="5" width="11.125" bestFit="1" customWidth="1"/>
    <col min="6" max="6" width="23.875" bestFit="1" customWidth="1"/>
    <col min="7" max="7" width="23" bestFit="1" customWidth="1"/>
    <col min="8" max="8" width="23" customWidth="1"/>
    <col min="9" max="9" width="6.375" bestFit="1" customWidth="1"/>
    <col min="10" max="10" width="14" customWidth="1"/>
    <col min="11" max="11" width="10.75" style="1" bestFit="1" customWidth="1"/>
    <col min="12" max="12" width="16.25" style="1" hidden="1" customWidth="1"/>
    <col min="13" max="14" width="9" hidden="1" customWidth="1"/>
    <col min="15" max="15" width="61.75" hidden="1" customWidth="1"/>
    <col min="16" max="16" width="9" hidden="1" customWidth="1"/>
    <col min="17" max="17" width="9" customWidth="1"/>
    <col min="19" max="19" width="10.5" bestFit="1" customWidth="1"/>
  </cols>
  <sheetData>
    <row r="1" spans="1:19" ht="24.75" customHeight="1" x14ac:dyDescent="0.15">
      <c r="A1" s="3"/>
      <c r="B1" s="5"/>
      <c r="C1" s="6"/>
      <c r="D1" s="83">
        <v>45956</v>
      </c>
      <c r="E1" s="108" t="s">
        <v>38</v>
      </c>
      <c r="F1" s="109"/>
      <c r="G1" s="109"/>
      <c r="H1" s="88"/>
      <c r="I1" s="88"/>
      <c r="J1" s="89" t="s">
        <v>10</v>
      </c>
      <c r="K1" s="89"/>
      <c r="L1" s="24"/>
      <c r="O1" t="s">
        <v>14</v>
      </c>
    </row>
    <row r="2" spans="1:19" ht="21" customHeight="1" x14ac:dyDescent="0.15">
      <c r="A2" s="3"/>
      <c r="B2" s="7"/>
      <c r="C2" s="6"/>
      <c r="D2" s="8"/>
      <c r="E2" s="8"/>
      <c r="F2" s="9"/>
      <c r="G2" s="7"/>
      <c r="H2" s="7"/>
      <c r="I2" s="7"/>
      <c r="J2" s="90"/>
      <c r="K2" s="90"/>
      <c r="L2" s="56"/>
      <c r="O2" s="18" t="s">
        <v>5</v>
      </c>
    </row>
    <row r="3" spans="1:19" ht="21" customHeight="1" x14ac:dyDescent="0.15">
      <c r="A3" s="3"/>
      <c r="B3" s="5"/>
      <c r="C3" s="103"/>
      <c r="D3" s="104"/>
      <c r="E3" s="104"/>
      <c r="F3" s="104"/>
      <c r="G3" s="104"/>
      <c r="H3" s="104"/>
      <c r="I3" s="104"/>
      <c r="J3" s="104"/>
      <c r="K3" s="104"/>
      <c r="L3" s="23"/>
      <c r="O3" s="2" t="s">
        <v>6</v>
      </c>
    </row>
    <row r="4" spans="1:19" ht="21" customHeight="1" thickBot="1" x14ac:dyDescent="0.2">
      <c r="A4" s="3"/>
      <c r="B4" s="17"/>
      <c r="C4" s="106" t="s">
        <v>13</v>
      </c>
      <c r="D4" s="107"/>
      <c r="E4" s="10"/>
      <c r="F4" s="105"/>
      <c r="G4" s="105"/>
      <c r="H4" s="105"/>
      <c r="I4" s="105"/>
      <c r="J4" s="105"/>
      <c r="K4" s="11"/>
      <c r="L4" s="11"/>
      <c r="O4" s="1"/>
    </row>
    <row r="5" spans="1:19" ht="18.95" customHeight="1" x14ac:dyDescent="0.15">
      <c r="A5" s="3"/>
      <c r="B5" s="48"/>
      <c r="C5" s="52" t="s">
        <v>3</v>
      </c>
      <c r="D5" s="33" t="s">
        <v>2</v>
      </c>
      <c r="E5" s="34" t="s">
        <v>7</v>
      </c>
      <c r="F5" s="34" t="s">
        <v>12</v>
      </c>
      <c r="G5" s="34" t="s">
        <v>28</v>
      </c>
      <c r="H5" s="34" t="s">
        <v>35</v>
      </c>
      <c r="I5" s="34" t="s">
        <v>37</v>
      </c>
      <c r="J5" s="33" t="s">
        <v>36</v>
      </c>
      <c r="K5" s="35" t="s">
        <v>4</v>
      </c>
      <c r="L5" s="13"/>
      <c r="O5" s="2"/>
    </row>
    <row r="6" spans="1:19" ht="18.95" customHeight="1" x14ac:dyDescent="0.15">
      <c r="A6" s="3"/>
      <c r="B6" s="49" t="s">
        <v>1</v>
      </c>
      <c r="C6" s="53" t="s">
        <v>9</v>
      </c>
      <c r="D6" s="12" t="s">
        <v>20</v>
      </c>
      <c r="E6" s="25" t="s">
        <v>29</v>
      </c>
      <c r="F6" s="25" t="s">
        <v>11</v>
      </c>
      <c r="G6" s="25" t="str">
        <f>PHONETIC(F6)</f>
        <v>ブンキョウ　ユミコ</v>
      </c>
      <c r="H6" s="91">
        <v>38651</v>
      </c>
      <c r="I6" s="97">
        <f ca="1">IF(H6="","",DATEDIF(H6,TODAY(),"Y"))</f>
        <v>19</v>
      </c>
      <c r="J6" s="46"/>
      <c r="K6" s="36" t="s">
        <v>0</v>
      </c>
      <c r="L6" s="47" t="s">
        <v>16</v>
      </c>
      <c r="M6" s="45" t="s">
        <v>15</v>
      </c>
      <c r="N6" s="65" t="s">
        <v>19</v>
      </c>
      <c r="O6" s="67" t="s">
        <v>21</v>
      </c>
      <c r="P6" s="68" t="s">
        <v>26</v>
      </c>
    </row>
    <row r="7" spans="1:19" ht="21.75" customHeight="1" x14ac:dyDescent="0.15">
      <c r="B7" s="50" t="str">
        <f t="shared" ref="B7:B33" si="0">IF(F7="","",ROW()-6)</f>
        <v/>
      </c>
      <c r="C7" s="54"/>
      <c r="D7" s="19"/>
      <c r="E7" s="28"/>
      <c r="F7" s="20"/>
      <c r="G7" s="93"/>
      <c r="H7" s="94"/>
      <c r="I7" s="95" t="str">
        <f ca="1">IF(H7="","",DATEDIF(H7,TODAY(),"Y"))</f>
        <v/>
      </c>
      <c r="J7" s="66"/>
      <c r="K7" s="37"/>
      <c r="L7" s="32"/>
      <c r="M7" s="29"/>
      <c r="N7" s="64"/>
      <c r="O7" s="2" t="s">
        <v>24</v>
      </c>
      <c r="P7" s="69" t="str">
        <f t="shared" ref="P7" si="1">IF(COUNTIF($J$7:$J$33,J7)&gt;1,"重複","")</f>
        <v/>
      </c>
      <c r="S7" s="92"/>
    </row>
    <row r="8" spans="1:19" ht="21.75" customHeight="1" x14ac:dyDescent="0.15">
      <c r="B8" s="50" t="str">
        <f t="shared" si="0"/>
        <v/>
      </c>
      <c r="C8" s="54"/>
      <c r="D8" s="19"/>
      <c r="E8" s="28"/>
      <c r="F8" s="20"/>
      <c r="G8" s="93"/>
      <c r="H8" s="94"/>
      <c r="I8" s="95" t="str">
        <f t="shared" ref="I8:I33" ca="1" si="2">IF(H8="","",DATEDIF(H8,TODAY(),"Y"))</f>
        <v/>
      </c>
      <c r="J8" s="66"/>
      <c r="K8" s="37"/>
      <c r="L8" s="32"/>
      <c r="M8" s="29"/>
      <c r="N8" s="64"/>
      <c r="O8" s="2" t="s">
        <v>25</v>
      </c>
      <c r="P8" s="69" t="str">
        <f t="shared" ref="P8:P33" si="3">IF(COUNTIF($J$7:$J$33,J8)&gt;1,"重複","")</f>
        <v/>
      </c>
    </row>
    <row r="9" spans="1:19" ht="21.75" customHeight="1" x14ac:dyDescent="0.15">
      <c r="B9" s="50" t="str">
        <f t="shared" si="0"/>
        <v/>
      </c>
      <c r="C9" s="54"/>
      <c r="D9" s="19"/>
      <c r="E9" s="28"/>
      <c r="F9" s="20"/>
      <c r="G9" s="93" t="str">
        <f t="shared" ref="G9:G33" si="4">PHONETIC(F9)</f>
        <v/>
      </c>
      <c r="H9" s="94"/>
      <c r="I9" s="95" t="str">
        <f t="shared" ca="1" si="2"/>
        <v/>
      </c>
      <c r="J9" s="66"/>
      <c r="K9" s="37"/>
      <c r="L9" s="32"/>
      <c r="M9" s="29"/>
      <c r="N9" s="64"/>
      <c r="O9" s="2"/>
      <c r="P9" s="69" t="str">
        <f t="shared" si="3"/>
        <v/>
      </c>
    </row>
    <row r="10" spans="1:19" ht="21.75" customHeight="1" x14ac:dyDescent="0.15">
      <c r="B10" s="50" t="str">
        <f t="shared" si="0"/>
        <v/>
      </c>
      <c r="C10" s="54"/>
      <c r="D10" s="19"/>
      <c r="E10" s="28"/>
      <c r="F10" s="20"/>
      <c r="G10" s="93" t="str">
        <f t="shared" si="4"/>
        <v/>
      </c>
      <c r="H10" s="94"/>
      <c r="I10" s="95" t="str">
        <f t="shared" ca="1" si="2"/>
        <v/>
      </c>
      <c r="J10" s="66"/>
      <c r="K10" s="37"/>
      <c r="L10" s="32"/>
      <c r="M10" s="29"/>
      <c r="N10" s="64"/>
      <c r="O10" s="2" t="s">
        <v>27</v>
      </c>
      <c r="P10" s="69" t="str">
        <f t="shared" si="3"/>
        <v/>
      </c>
    </row>
    <row r="11" spans="1:19" ht="21.75" customHeight="1" x14ac:dyDescent="0.15">
      <c r="B11" s="50" t="str">
        <f t="shared" si="0"/>
        <v/>
      </c>
      <c r="C11" s="54"/>
      <c r="D11" s="19"/>
      <c r="E11" s="28"/>
      <c r="F11" s="20"/>
      <c r="G11" s="93" t="str">
        <f t="shared" si="4"/>
        <v/>
      </c>
      <c r="H11" s="94"/>
      <c r="I11" s="95" t="str">
        <f t="shared" ca="1" si="2"/>
        <v/>
      </c>
      <c r="J11" s="66"/>
      <c r="K11" s="37"/>
      <c r="L11" s="32"/>
      <c r="M11" s="29"/>
      <c r="N11" s="64"/>
      <c r="P11" s="69" t="str">
        <f t="shared" si="3"/>
        <v/>
      </c>
    </row>
    <row r="12" spans="1:19" ht="21.75" customHeight="1" x14ac:dyDescent="0.15">
      <c r="B12" s="50" t="str">
        <f t="shared" si="0"/>
        <v/>
      </c>
      <c r="C12" s="54"/>
      <c r="D12" s="19"/>
      <c r="E12" s="28"/>
      <c r="F12" s="20"/>
      <c r="G12" s="93" t="str">
        <f t="shared" si="4"/>
        <v/>
      </c>
      <c r="H12" s="94"/>
      <c r="I12" s="95" t="str">
        <f t="shared" ca="1" si="2"/>
        <v/>
      </c>
      <c r="J12" s="66"/>
      <c r="K12" s="37"/>
      <c r="L12" s="32"/>
      <c r="M12" s="29"/>
      <c r="N12" s="64"/>
      <c r="O12" s="2"/>
      <c r="P12" s="69" t="str">
        <f t="shared" si="3"/>
        <v/>
      </c>
    </row>
    <row r="13" spans="1:19" ht="21.75" customHeight="1" x14ac:dyDescent="0.15">
      <c r="B13" s="50" t="str">
        <f t="shared" si="0"/>
        <v/>
      </c>
      <c r="C13" s="54"/>
      <c r="D13" s="19"/>
      <c r="E13" s="28"/>
      <c r="F13" s="20"/>
      <c r="G13" s="93" t="str">
        <f t="shared" si="4"/>
        <v/>
      </c>
      <c r="H13" s="94"/>
      <c r="I13" s="95" t="str">
        <f t="shared" ca="1" si="2"/>
        <v/>
      </c>
      <c r="J13" s="66"/>
      <c r="K13" s="38"/>
      <c r="L13" s="32"/>
      <c r="M13" s="29"/>
      <c r="N13" s="64"/>
      <c r="O13" s="2" t="s">
        <v>23</v>
      </c>
      <c r="P13" s="69" t="str">
        <f t="shared" si="3"/>
        <v/>
      </c>
    </row>
    <row r="14" spans="1:19" ht="21.75" customHeight="1" x14ac:dyDescent="0.15">
      <c r="B14" s="50" t="str">
        <f t="shared" si="0"/>
        <v/>
      </c>
      <c r="C14" s="54"/>
      <c r="D14" s="19"/>
      <c r="E14" s="28"/>
      <c r="F14" s="20"/>
      <c r="G14" s="93" t="str">
        <f t="shared" si="4"/>
        <v/>
      </c>
      <c r="H14" s="94"/>
      <c r="I14" s="95" t="str">
        <f t="shared" ca="1" si="2"/>
        <v/>
      </c>
      <c r="J14" s="66"/>
      <c r="K14" s="37"/>
      <c r="L14" s="32"/>
      <c r="M14" s="29"/>
      <c r="N14" s="64"/>
      <c r="P14" s="69" t="str">
        <f t="shared" si="3"/>
        <v/>
      </c>
    </row>
    <row r="15" spans="1:19" ht="21.75" customHeight="1" x14ac:dyDescent="0.15">
      <c r="B15" s="50" t="str">
        <f t="shared" si="0"/>
        <v/>
      </c>
      <c r="C15" s="54"/>
      <c r="D15" s="19"/>
      <c r="E15" s="28"/>
      <c r="F15" s="20"/>
      <c r="G15" s="93" t="str">
        <f t="shared" si="4"/>
        <v/>
      </c>
      <c r="H15" s="94"/>
      <c r="I15" s="95" t="str">
        <f t="shared" ca="1" si="2"/>
        <v/>
      </c>
      <c r="J15" s="66"/>
      <c r="K15" s="37"/>
      <c r="L15" s="32"/>
      <c r="M15" s="29"/>
      <c r="N15" s="64"/>
      <c r="O15" s="2" t="s">
        <v>22</v>
      </c>
      <c r="P15" s="69" t="str">
        <f t="shared" si="3"/>
        <v/>
      </c>
    </row>
    <row r="16" spans="1:19" ht="21.75" customHeight="1" x14ac:dyDescent="0.15">
      <c r="B16" s="50" t="str">
        <f t="shared" si="0"/>
        <v/>
      </c>
      <c r="C16" s="54"/>
      <c r="D16" s="19"/>
      <c r="E16" s="28"/>
      <c r="F16" s="20"/>
      <c r="G16" s="93" t="str">
        <f t="shared" si="4"/>
        <v/>
      </c>
      <c r="H16" s="94"/>
      <c r="I16" s="95" t="str">
        <f t="shared" ca="1" si="2"/>
        <v/>
      </c>
      <c r="J16" s="66"/>
      <c r="K16" s="37"/>
      <c r="L16" s="32"/>
      <c r="M16" s="29"/>
      <c r="N16" s="64"/>
      <c r="O16" s="2"/>
      <c r="P16" s="69" t="str">
        <f t="shared" si="3"/>
        <v/>
      </c>
    </row>
    <row r="17" spans="2:16" ht="21.75" customHeight="1" x14ac:dyDescent="0.15">
      <c r="B17" s="50" t="str">
        <f t="shared" si="0"/>
        <v/>
      </c>
      <c r="C17" s="54"/>
      <c r="D17" s="19"/>
      <c r="E17" s="28"/>
      <c r="F17" s="20"/>
      <c r="G17" s="93" t="str">
        <f t="shared" si="4"/>
        <v/>
      </c>
      <c r="H17" s="94"/>
      <c r="I17" s="95" t="str">
        <f t="shared" ca="1" si="2"/>
        <v/>
      </c>
      <c r="J17" s="66"/>
      <c r="K17" s="37"/>
      <c r="L17" s="32"/>
      <c r="M17" s="29"/>
      <c r="N17" s="64"/>
      <c r="O17" s="2"/>
      <c r="P17" s="69" t="str">
        <f t="shared" si="3"/>
        <v/>
      </c>
    </row>
    <row r="18" spans="2:16" ht="21.75" customHeight="1" x14ac:dyDescent="0.15">
      <c r="B18" s="50" t="str">
        <f t="shared" si="0"/>
        <v/>
      </c>
      <c r="C18" s="54"/>
      <c r="D18" s="19"/>
      <c r="E18" s="28"/>
      <c r="F18" s="20"/>
      <c r="G18" s="93" t="str">
        <f t="shared" si="4"/>
        <v/>
      </c>
      <c r="H18" s="94"/>
      <c r="I18" s="95" t="str">
        <f t="shared" ca="1" si="2"/>
        <v/>
      </c>
      <c r="J18" s="66"/>
      <c r="K18" s="37"/>
      <c r="L18" s="32"/>
      <c r="M18" s="29"/>
      <c r="N18" s="64"/>
      <c r="O18" s="2"/>
      <c r="P18" s="69" t="str">
        <f t="shared" si="3"/>
        <v/>
      </c>
    </row>
    <row r="19" spans="2:16" ht="21.75" customHeight="1" x14ac:dyDescent="0.15">
      <c r="B19" s="50" t="str">
        <f t="shared" si="0"/>
        <v/>
      </c>
      <c r="C19" s="54"/>
      <c r="D19" s="19"/>
      <c r="E19" s="28"/>
      <c r="F19" s="20"/>
      <c r="G19" s="93" t="str">
        <f t="shared" si="4"/>
        <v/>
      </c>
      <c r="H19" s="94"/>
      <c r="I19" s="95" t="str">
        <f t="shared" ca="1" si="2"/>
        <v/>
      </c>
      <c r="J19" s="66"/>
      <c r="K19" s="37"/>
      <c r="L19" s="32"/>
      <c r="M19" s="29"/>
      <c r="N19" s="64"/>
      <c r="O19" s="2"/>
      <c r="P19" s="69" t="str">
        <f t="shared" si="3"/>
        <v/>
      </c>
    </row>
    <row r="20" spans="2:16" ht="21.75" customHeight="1" x14ac:dyDescent="0.15">
      <c r="B20" s="50" t="str">
        <f t="shared" si="0"/>
        <v/>
      </c>
      <c r="C20" s="54"/>
      <c r="D20" s="19"/>
      <c r="E20" s="28"/>
      <c r="F20" s="20"/>
      <c r="G20" s="93" t="str">
        <f t="shared" si="4"/>
        <v/>
      </c>
      <c r="H20" s="94"/>
      <c r="I20" s="95" t="str">
        <f t="shared" ca="1" si="2"/>
        <v/>
      </c>
      <c r="J20" s="66"/>
      <c r="K20" s="37"/>
      <c r="L20" s="32"/>
      <c r="M20" s="29"/>
      <c r="N20" s="64"/>
      <c r="O20" s="2"/>
      <c r="P20" s="69" t="str">
        <f t="shared" si="3"/>
        <v/>
      </c>
    </row>
    <row r="21" spans="2:16" ht="21.75" customHeight="1" x14ac:dyDescent="0.15">
      <c r="B21" s="50" t="str">
        <f t="shared" si="0"/>
        <v/>
      </c>
      <c r="C21" s="54"/>
      <c r="D21" s="19"/>
      <c r="E21" s="28"/>
      <c r="F21" s="20"/>
      <c r="G21" s="93" t="str">
        <f t="shared" si="4"/>
        <v/>
      </c>
      <c r="H21" s="94"/>
      <c r="I21" s="95" t="str">
        <f t="shared" ca="1" si="2"/>
        <v/>
      </c>
      <c r="J21" s="66"/>
      <c r="K21" s="37"/>
      <c r="L21" s="32"/>
      <c r="M21" s="29"/>
      <c r="N21" s="64"/>
      <c r="O21" s="2"/>
      <c r="P21" s="69" t="str">
        <f t="shared" si="3"/>
        <v/>
      </c>
    </row>
    <row r="22" spans="2:16" ht="21.75" customHeight="1" x14ac:dyDescent="0.15">
      <c r="B22" s="50" t="str">
        <f t="shared" si="0"/>
        <v/>
      </c>
      <c r="C22" s="54"/>
      <c r="D22" s="82"/>
      <c r="E22" s="28"/>
      <c r="F22" s="20"/>
      <c r="G22" s="93" t="str">
        <f t="shared" si="4"/>
        <v/>
      </c>
      <c r="H22" s="94"/>
      <c r="I22" s="95" t="str">
        <f t="shared" ca="1" si="2"/>
        <v/>
      </c>
      <c r="J22" s="66"/>
      <c r="K22" s="37"/>
      <c r="L22" s="32"/>
      <c r="M22" s="29"/>
      <c r="N22" s="64"/>
      <c r="O22" s="2"/>
      <c r="P22" s="69" t="str">
        <f t="shared" si="3"/>
        <v/>
      </c>
    </row>
    <row r="23" spans="2:16" ht="21.75" customHeight="1" x14ac:dyDescent="0.15">
      <c r="B23" s="50" t="str">
        <f t="shared" si="0"/>
        <v/>
      </c>
      <c r="C23" s="54"/>
      <c r="D23" s="19"/>
      <c r="E23" s="28"/>
      <c r="F23" s="20"/>
      <c r="G23" s="93" t="str">
        <f t="shared" si="4"/>
        <v/>
      </c>
      <c r="H23" s="94"/>
      <c r="I23" s="95" t="str">
        <f t="shared" ca="1" si="2"/>
        <v/>
      </c>
      <c r="J23" s="66"/>
      <c r="K23" s="37"/>
      <c r="L23" s="32"/>
      <c r="M23" s="29"/>
      <c r="N23" s="64"/>
      <c r="O23" s="2"/>
      <c r="P23" s="69" t="str">
        <f t="shared" si="3"/>
        <v/>
      </c>
    </row>
    <row r="24" spans="2:16" ht="21.75" customHeight="1" x14ac:dyDescent="0.15">
      <c r="B24" s="50" t="str">
        <f t="shared" si="0"/>
        <v/>
      </c>
      <c r="C24" s="54"/>
      <c r="D24" s="19"/>
      <c r="E24" s="28"/>
      <c r="F24" s="20"/>
      <c r="G24" s="93" t="str">
        <f t="shared" si="4"/>
        <v/>
      </c>
      <c r="H24" s="94"/>
      <c r="I24" s="95" t="str">
        <f t="shared" ca="1" si="2"/>
        <v/>
      </c>
      <c r="J24" s="66"/>
      <c r="K24" s="37"/>
      <c r="L24" s="32"/>
      <c r="M24" s="29"/>
      <c r="N24" s="64"/>
      <c r="O24" s="2"/>
      <c r="P24" s="69" t="str">
        <f t="shared" si="3"/>
        <v/>
      </c>
    </row>
    <row r="25" spans="2:16" ht="21.75" customHeight="1" x14ac:dyDescent="0.15">
      <c r="B25" s="50" t="str">
        <f t="shared" si="0"/>
        <v/>
      </c>
      <c r="C25" s="54"/>
      <c r="D25" s="19"/>
      <c r="E25" s="28"/>
      <c r="F25" s="20"/>
      <c r="G25" s="93" t="str">
        <f t="shared" si="4"/>
        <v/>
      </c>
      <c r="H25" s="94"/>
      <c r="I25" s="95" t="str">
        <f t="shared" ca="1" si="2"/>
        <v/>
      </c>
      <c r="J25" s="66"/>
      <c r="K25" s="37"/>
      <c r="L25" s="32"/>
      <c r="M25" s="29"/>
      <c r="N25" s="64"/>
      <c r="O25" s="2"/>
      <c r="P25" s="69" t="str">
        <f t="shared" si="3"/>
        <v/>
      </c>
    </row>
    <row r="26" spans="2:16" ht="21.75" customHeight="1" x14ac:dyDescent="0.15">
      <c r="B26" s="50" t="str">
        <f t="shared" si="0"/>
        <v/>
      </c>
      <c r="C26" s="54"/>
      <c r="D26" s="19"/>
      <c r="E26" s="28"/>
      <c r="F26" s="20"/>
      <c r="G26" s="93" t="str">
        <f t="shared" si="4"/>
        <v/>
      </c>
      <c r="H26" s="94"/>
      <c r="I26" s="95" t="str">
        <f t="shared" ca="1" si="2"/>
        <v/>
      </c>
      <c r="J26" s="66"/>
      <c r="K26" s="37"/>
      <c r="L26" s="32"/>
      <c r="M26" s="29"/>
      <c r="N26" s="64"/>
      <c r="O26" s="2"/>
      <c r="P26" s="69" t="str">
        <f t="shared" si="3"/>
        <v/>
      </c>
    </row>
    <row r="27" spans="2:16" ht="21.75" customHeight="1" x14ac:dyDescent="0.15">
      <c r="B27" s="50" t="str">
        <f t="shared" si="0"/>
        <v/>
      </c>
      <c r="C27" s="54"/>
      <c r="D27" s="19"/>
      <c r="E27" s="28"/>
      <c r="F27" s="20"/>
      <c r="G27" s="93" t="str">
        <f t="shared" si="4"/>
        <v/>
      </c>
      <c r="H27" s="94"/>
      <c r="I27" s="95" t="str">
        <f t="shared" ca="1" si="2"/>
        <v/>
      </c>
      <c r="J27" s="66"/>
      <c r="K27" s="37"/>
      <c r="L27" s="32"/>
      <c r="M27" s="29"/>
      <c r="N27" s="64"/>
      <c r="O27" s="2"/>
      <c r="P27" s="69" t="str">
        <f t="shared" si="3"/>
        <v/>
      </c>
    </row>
    <row r="28" spans="2:16" ht="21.75" customHeight="1" x14ac:dyDescent="0.15">
      <c r="B28" s="50" t="str">
        <f t="shared" si="0"/>
        <v/>
      </c>
      <c r="C28" s="54"/>
      <c r="D28" s="19"/>
      <c r="E28" s="28"/>
      <c r="F28" s="20"/>
      <c r="G28" s="93" t="str">
        <f t="shared" si="4"/>
        <v/>
      </c>
      <c r="H28" s="94"/>
      <c r="I28" s="95" t="str">
        <f t="shared" ca="1" si="2"/>
        <v/>
      </c>
      <c r="J28" s="66"/>
      <c r="K28" s="37"/>
      <c r="L28" s="32"/>
      <c r="M28" s="29"/>
      <c r="N28" s="64"/>
      <c r="O28" s="2"/>
      <c r="P28" s="69" t="str">
        <f t="shared" si="3"/>
        <v/>
      </c>
    </row>
    <row r="29" spans="2:16" ht="21.75" customHeight="1" x14ac:dyDescent="0.15">
      <c r="B29" s="50" t="str">
        <f t="shared" si="0"/>
        <v/>
      </c>
      <c r="C29" s="54"/>
      <c r="D29" s="19"/>
      <c r="E29" s="28"/>
      <c r="F29" s="20"/>
      <c r="G29" s="93" t="str">
        <f t="shared" si="4"/>
        <v/>
      </c>
      <c r="H29" s="94"/>
      <c r="I29" s="95" t="str">
        <f t="shared" ca="1" si="2"/>
        <v/>
      </c>
      <c r="J29" s="66"/>
      <c r="K29" s="37"/>
      <c r="L29" s="32"/>
      <c r="M29" s="29"/>
      <c r="N29" s="64"/>
      <c r="O29" s="2"/>
      <c r="P29" s="69" t="str">
        <f t="shared" si="3"/>
        <v/>
      </c>
    </row>
    <row r="30" spans="2:16" ht="21.75" customHeight="1" x14ac:dyDescent="0.15">
      <c r="B30" s="50" t="str">
        <f t="shared" si="0"/>
        <v/>
      </c>
      <c r="C30" s="54"/>
      <c r="D30" s="19"/>
      <c r="E30" s="28"/>
      <c r="F30" s="20"/>
      <c r="G30" s="93" t="str">
        <f t="shared" si="4"/>
        <v/>
      </c>
      <c r="H30" s="94"/>
      <c r="I30" s="95" t="str">
        <f t="shared" ca="1" si="2"/>
        <v/>
      </c>
      <c r="J30" s="66"/>
      <c r="K30" s="37"/>
      <c r="L30" s="32"/>
      <c r="M30" s="29"/>
      <c r="N30" s="64"/>
      <c r="O30" s="2"/>
      <c r="P30" s="69" t="str">
        <f t="shared" si="3"/>
        <v/>
      </c>
    </row>
    <row r="31" spans="2:16" ht="21.75" customHeight="1" x14ac:dyDescent="0.15">
      <c r="B31" s="50" t="str">
        <f t="shared" si="0"/>
        <v/>
      </c>
      <c r="C31" s="54"/>
      <c r="D31" s="19"/>
      <c r="E31" s="28"/>
      <c r="F31" s="20"/>
      <c r="G31" s="93" t="str">
        <f t="shared" si="4"/>
        <v/>
      </c>
      <c r="H31" s="94"/>
      <c r="I31" s="95" t="str">
        <f t="shared" ca="1" si="2"/>
        <v/>
      </c>
      <c r="J31" s="66"/>
      <c r="K31" s="37"/>
      <c r="L31" s="32"/>
      <c r="M31" s="29"/>
      <c r="N31" s="64"/>
      <c r="O31" s="2"/>
      <c r="P31" s="69" t="str">
        <f t="shared" si="3"/>
        <v/>
      </c>
    </row>
    <row r="32" spans="2:16" ht="21.75" customHeight="1" x14ac:dyDescent="0.15">
      <c r="B32" s="50" t="str">
        <f t="shared" si="0"/>
        <v/>
      </c>
      <c r="C32" s="54"/>
      <c r="D32" s="19"/>
      <c r="E32" s="28"/>
      <c r="F32" s="20"/>
      <c r="G32" s="93" t="str">
        <f t="shared" si="4"/>
        <v/>
      </c>
      <c r="H32" s="94"/>
      <c r="I32" s="95" t="str">
        <f t="shared" ca="1" si="2"/>
        <v/>
      </c>
      <c r="J32" s="66"/>
      <c r="K32" s="37"/>
      <c r="L32" s="32"/>
      <c r="M32" s="29"/>
      <c r="N32" s="64"/>
      <c r="O32" s="2"/>
      <c r="P32" s="69" t="str">
        <f t="shared" si="3"/>
        <v/>
      </c>
    </row>
    <row r="33" spans="2:16" ht="21.75" customHeight="1" thickBot="1" x14ac:dyDescent="0.2">
      <c r="B33" s="51" t="str">
        <f t="shared" si="0"/>
        <v/>
      </c>
      <c r="C33" s="55"/>
      <c r="D33" s="78"/>
      <c r="E33" s="79"/>
      <c r="F33" s="99"/>
      <c r="G33" s="41" t="str">
        <f t="shared" si="4"/>
        <v/>
      </c>
      <c r="H33" s="96"/>
      <c r="I33" s="100" t="str">
        <f t="shared" ca="1" si="2"/>
        <v/>
      </c>
      <c r="J33" s="80"/>
      <c r="K33" s="81"/>
      <c r="L33" s="32"/>
      <c r="M33" s="29"/>
      <c r="N33" s="64"/>
      <c r="P33" s="69" t="str">
        <f t="shared" si="3"/>
        <v/>
      </c>
    </row>
    <row r="34" spans="2:16" ht="21.75" hidden="1" customHeight="1" thickBot="1" x14ac:dyDescent="0.2">
      <c r="B34" s="70">
        <v>26</v>
      </c>
      <c r="C34" s="71"/>
      <c r="D34" s="72"/>
      <c r="E34" s="73" t="e">
        <f>_xlfn.XLOOKUP(F34,#REF!,#REF!,"",0,-1)</f>
        <v>#REF!</v>
      </c>
      <c r="F34" s="74"/>
      <c r="G34" s="75" t="str">
        <f>IF(F34="","",VLOOKUP(F34,#REF!,2,FALSE))</f>
        <v/>
      </c>
      <c r="H34" s="75"/>
      <c r="I34" s="75"/>
      <c r="J34" s="76"/>
      <c r="K34" s="77" t="str">
        <f>IF(F34="","",VLOOKUP(F34,#REF!,5,FALSE))</f>
        <v/>
      </c>
      <c r="L34" s="32" t="str">
        <f>IF(COUNTIF($F$7:$F$48,F34)&gt;1,"重複","")</f>
        <v/>
      </c>
      <c r="M34" s="29" t="str">
        <f t="shared" ref="M34:M48" si="5">IF(COUNTIF($J$7:$J$48,J34)&gt;1,"重複","")</f>
        <v/>
      </c>
      <c r="O34" s="2"/>
    </row>
    <row r="35" spans="2:16" ht="21.75" hidden="1" customHeight="1" x14ac:dyDescent="0.15">
      <c r="B35" s="50">
        <v>27</v>
      </c>
      <c r="C35" s="54"/>
      <c r="D35" s="19"/>
      <c r="E35" s="28" t="e">
        <f>_xlfn.XLOOKUP(F35,#REF!,#REF!,"",0,-1)</f>
        <v>#REF!</v>
      </c>
      <c r="F35" s="20"/>
      <c r="G35" s="21" t="str">
        <f>IF(F35="","",VLOOKUP(F35,#REF!,2,FALSE))</f>
        <v/>
      </c>
      <c r="H35" s="21"/>
      <c r="I35" s="21"/>
      <c r="J35" s="31"/>
      <c r="K35" s="39" t="str">
        <f>IF(F35="","",VLOOKUP(F35,#REF!,5,FALSE))</f>
        <v/>
      </c>
      <c r="L35" s="32" t="str">
        <f>IF(COUNTIF($F$7:$F$48,F35)&gt;1,"重複","")</f>
        <v/>
      </c>
      <c r="M35" s="29" t="str">
        <f t="shared" si="5"/>
        <v/>
      </c>
      <c r="O35" s="2"/>
    </row>
    <row r="36" spans="2:16" ht="21.75" hidden="1" customHeight="1" x14ac:dyDescent="0.15">
      <c r="B36" s="50">
        <v>28</v>
      </c>
      <c r="C36" s="54"/>
      <c r="D36" s="19"/>
      <c r="E36" s="28" t="e">
        <f>_xlfn.XLOOKUP(F36,#REF!,#REF!,"",0,-1)</f>
        <v>#REF!</v>
      </c>
      <c r="F36" s="20"/>
      <c r="G36" s="21" t="str">
        <f>IF(F36="","",VLOOKUP(F36,#REF!,2,FALSE))</f>
        <v/>
      </c>
      <c r="H36" s="21"/>
      <c r="I36" s="21"/>
      <c r="J36" s="30"/>
      <c r="K36" s="39" t="str">
        <f>IF(F36="","",VLOOKUP(F36,#REF!,5,FALSE))</f>
        <v/>
      </c>
      <c r="L36" s="32" t="str">
        <f>IF(COUNTIF($F$7:$F$48,F36)&gt;1,"重複","")</f>
        <v/>
      </c>
      <c r="M36" s="29" t="str">
        <f t="shared" si="5"/>
        <v/>
      </c>
      <c r="O36" s="2"/>
    </row>
    <row r="37" spans="2:16" ht="21.75" hidden="1" customHeight="1" x14ac:dyDescent="0.15">
      <c r="B37" s="50">
        <v>29</v>
      </c>
      <c r="C37" s="54"/>
      <c r="D37" s="19"/>
      <c r="E37" s="28" t="e">
        <f>_xlfn.XLOOKUP(F37,#REF!,#REF!,"",0,-1)</f>
        <v>#REF!</v>
      </c>
      <c r="F37" s="20"/>
      <c r="G37" s="21" t="str">
        <f>IF(F37="","",VLOOKUP(F37,#REF!,2,FALSE))</f>
        <v/>
      </c>
      <c r="H37" s="21"/>
      <c r="I37" s="21"/>
      <c r="J37" s="30"/>
      <c r="K37" s="39" t="str">
        <f>IF(F37="","",VLOOKUP(F37,#REF!,5,FALSE))</f>
        <v/>
      </c>
      <c r="L37" s="32" t="str">
        <f>IF(COUNTIF($F$7:$F$48,F37)&gt;1,"重複","")</f>
        <v/>
      </c>
      <c r="M37" s="29" t="str">
        <f t="shared" si="5"/>
        <v/>
      </c>
      <c r="O37" s="2"/>
    </row>
    <row r="38" spans="2:16" ht="21.75" hidden="1" customHeight="1" x14ac:dyDescent="0.15">
      <c r="B38" s="50">
        <v>30</v>
      </c>
      <c r="C38" s="54"/>
      <c r="D38" s="19"/>
      <c r="E38" s="28" t="e">
        <f>_xlfn.XLOOKUP(F38,#REF!,#REF!,"",0,-1)</f>
        <v>#REF!</v>
      </c>
      <c r="F38" s="20"/>
      <c r="G38" s="21" t="str">
        <f>IF(F38="","",VLOOKUP(F38,#REF!,2,FALSE))</f>
        <v/>
      </c>
      <c r="H38" s="21"/>
      <c r="I38" s="21"/>
      <c r="J38" s="30"/>
      <c r="K38" s="39" t="str">
        <f>IF(F38="","",VLOOKUP(F38,#REF!,5,FALSE))</f>
        <v/>
      </c>
      <c r="L38" s="32"/>
      <c r="M38" s="29" t="str">
        <f t="shared" si="5"/>
        <v/>
      </c>
      <c r="O38" s="2"/>
    </row>
    <row r="39" spans="2:16" ht="21.75" hidden="1" customHeight="1" x14ac:dyDescent="0.15">
      <c r="B39" s="50">
        <v>31</v>
      </c>
      <c r="C39" s="54"/>
      <c r="D39" s="19"/>
      <c r="E39" s="28" t="e">
        <f>_xlfn.XLOOKUP(F39,#REF!,#REF!,"",0,-1)</f>
        <v>#REF!</v>
      </c>
      <c r="F39" s="20"/>
      <c r="G39" s="21" t="str">
        <f>IF(F39="","",VLOOKUP(F39,#REF!,2,FALSE))</f>
        <v/>
      </c>
      <c r="H39" s="21"/>
      <c r="I39" s="21"/>
      <c r="J39" s="30"/>
      <c r="K39" s="39" t="str">
        <f>IF(F39="","",VLOOKUP(F39,#REF!,5,FALSE))</f>
        <v/>
      </c>
      <c r="L39" s="32"/>
      <c r="M39" s="29" t="str">
        <f t="shared" si="5"/>
        <v/>
      </c>
      <c r="O39" s="2"/>
    </row>
    <row r="40" spans="2:16" ht="21.75" hidden="1" customHeight="1" x14ac:dyDescent="0.15">
      <c r="B40" s="50">
        <v>32</v>
      </c>
      <c r="C40" s="54"/>
      <c r="D40" s="19"/>
      <c r="E40" s="28" t="e">
        <f>_xlfn.XLOOKUP(F40,#REF!,#REF!,"",0,-1)</f>
        <v>#REF!</v>
      </c>
      <c r="F40" s="20"/>
      <c r="G40" s="21" t="str">
        <f>IF(F40="","",VLOOKUP(F40,#REF!,2,FALSE))</f>
        <v/>
      </c>
      <c r="H40" s="21"/>
      <c r="I40" s="21"/>
      <c r="J40" s="30"/>
      <c r="K40" s="39" t="str">
        <f>IF(F40="","",VLOOKUP(F40,#REF!,5,FALSE))</f>
        <v/>
      </c>
      <c r="L40" s="32"/>
      <c r="M40" s="29" t="str">
        <f t="shared" si="5"/>
        <v/>
      </c>
      <c r="O40" s="2"/>
    </row>
    <row r="41" spans="2:16" ht="21.75" hidden="1" customHeight="1" x14ac:dyDescent="0.15">
      <c r="B41" s="50">
        <v>33</v>
      </c>
      <c r="C41" s="54"/>
      <c r="D41" s="19"/>
      <c r="E41" s="28" t="e">
        <f>_xlfn.XLOOKUP(F41,#REF!,#REF!,"",0,-1)</f>
        <v>#REF!</v>
      </c>
      <c r="F41" s="20"/>
      <c r="G41" s="21" t="str">
        <f>IF(F41="","",VLOOKUP(F41,#REF!,2,FALSE))</f>
        <v/>
      </c>
      <c r="H41" s="21"/>
      <c r="I41" s="21"/>
      <c r="J41" s="30"/>
      <c r="K41" s="39" t="str">
        <f>IF(F41="","",VLOOKUP(F41,#REF!,5,FALSE))</f>
        <v/>
      </c>
      <c r="L41" s="32"/>
      <c r="M41" s="29" t="str">
        <f t="shared" si="5"/>
        <v/>
      </c>
      <c r="O41" s="2"/>
    </row>
    <row r="42" spans="2:16" ht="21.75" hidden="1" customHeight="1" x14ac:dyDescent="0.15">
      <c r="B42" s="50">
        <v>34</v>
      </c>
      <c r="C42" s="54"/>
      <c r="D42" s="19"/>
      <c r="E42" s="28" t="e">
        <f>_xlfn.XLOOKUP(F42,#REF!,#REF!,"",0,-1)</f>
        <v>#REF!</v>
      </c>
      <c r="F42" s="20"/>
      <c r="G42" s="21" t="str">
        <f>IF(F42="","",VLOOKUP(F42,#REF!,2,FALSE))</f>
        <v/>
      </c>
      <c r="H42" s="21"/>
      <c r="I42" s="21"/>
      <c r="J42" s="30"/>
      <c r="K42" s="39" t="str">
        <f>IF(F42="","",VLOOKUP(F42,#REF!,5,FALSE))</f>
        <v/>
      </c>
      <c r="L42" s="32"/>
      <c r="M42" s="29" t="str">
        <f t="shared" si="5"/>
        <v/>
      </c>
      <c r="O42" s="2"/>
    </row>
    <row r="43" spans="2:16" ht="21.75" hidden="1" customHeight="1" x14ac:dyDescent="0.15">
      <c r="B43" s="50">
        <v>35</v>
      </c>
      <c r="C43" s="54"/>
      <c r="D43" s="19"/>
      <c r="E43" s="28" t="e">
        <f>_xlfn.XLOOKUP(F43,#REF!,#REF!,"",0,-1)</f>
        <v>#REF!</v>
      </c>
      <c r="F43" s="20"/>
      <c r="G43" s="21" t="str">
        <f>IF(F43="","",VLOOKUP(F43,#REF!,2,FALSE))</f>
        <v/>
      </c>
      <c r="H43" s="21"/>
      <c r="I43" s="21"/>
      <c r="J43" s="30"/>
      <c r="K43" s="39" t="str">
        <f>IF(F43="","",VLOOKUP(F43,#REF!,5,FALSE))</f>
        <v/>
      </c>
      <c r="L43" s="32"/>
      <c r="M43" s="29" t="str">
        <f t="shared" si="5"/>
        <v/>
      </c>
      <c r="O43" s="2"/>
    </row>
    <row r="44" spans="2:16" ht="21.75" hidden="1" customHeight="1" x14ac:dyDescent="0.15">
      <c r="B44" s="50">
        <v>36</v>
      </c>
      <c r="C44" s="54"/>
      <c r="D44" s="19"/>
      <c r="E44" s="28" t="e">
        <f>_xlfn.XLOOKUP(F44,#REF!,#REF!,"",0,-1)</f>
        <v>#REF!</v>
      </c>
      <c r="F44" s="20"/>
      <c r="G44" s="21" t="str">
        <f>IF(F44="","",VLOOKUP(F44,#REF!,2,FALSE))</f>
        <v/>
      </c>
      <c r="H44" s="21"/>
      <c r="I44" s="21"/>
      <c r="J44" s="30"/>
      <c r="K44" s="39" t="str">
        <f>IF(F44="","",VLOOKUP(F44,#REF!,5,FALSE))</f>
        <v/>
      </c>
      <c r="L44" s="32"/>
      <c r="M44" s="29" t="str">
        <f t="shared" si="5"/>
        <v/>
      </c>
      <c r="O44" s="2"/>
    </row>
    <row r="45" spans="2:16" ht="21.75" hidden="1" customHeight="1" x14ac:dyDescent="0.15">
      <c r="B45" s="50">
        <v>37</v>
      </c>
      <c r="C45" s="54"/>
      <c r="D45" s="19"/>
      <c r="E45" s="28" t="e">
        <f>_xlfn.XLOOKUP(F45,#REF!,#REF!,"",0,-1)</f>
        <v>#REF!</v>
      </c>
      <c r="F45" s="20"/>
      <c r="G45" s="21" t="str">
        <f>IF(F45="","",VLOOKUP(F45,#REF!,2,FALSE))</f>
        <v/>
      </c>
      <c r="H45" s="21"/>
      <c r="I45" s="21"/>
      <c r="J45" s="30"/>
      <c r="K45" s="39" t="str">
        <f>IF(F45="","",VLOOKUP(F45,#REF!,5,FALSE))</f>
        <v/>
      </c>
      <c r="L45" s="32"/>
      <c r="M45" s="29" t="str">
        <f t="shared" si="5"/>
        <v/>
      </c>
      <c r="O45" s="2"/>
    </row>
    <row r="46" spans="2:16" ht="21.75" hidden="1" customHeight="1" x14ac:dyDescent="0.15">
      <c r="B46" s="50">
        <v>38</v>
      </c>
      <c r="C46" s="54"/>
      <c r="D46" s="19"/>
      <c r="E46" s="28" t="e">
        <f>_xlfn.XLOOKUP(F46,#REF!,#REF!,"",0,-1)</f>
        <v>#REF!</v>
      </c>
      <c r="F46" s="20"/>
      <c r="G46" s="21" t="str">
        <f>IF(F46="","",VLOOKUP(F46,#REF!,2,FALSE))</f>
        <v/>
      </c>
      <c r="H46" s="21"/>
      <c r="I46" s="21"/>
      <c r="J46" s="30"/>
      <c r="K46" s="39" t="str">
        <f>IF(F46="","",VLOOKUP(F46,#REF!,5,FALSE))</f>
        <v/>
      </c>
      <c r="L46" s="32"/>
      <c r="M46" s="29" t="str">
        <f t="shared" si="5"/>
        <v/>
      </c>
      <c r="O46" s="2"/>
    </row>
    <row r="47" spans="2:16" ht="21.75" hidden="1" customHeight="1" x14ac:dyDescent="0.15">
      <c r="B47" s="50">
        <v>39</v>
      </c>
      <c r="C47" s="54"/>
      <c r="D47" s="19"/>
      <c r="E47" s="28" t="e">
        <f>_xlfn.XLOOKUP(F47,#REF!,#REF!,"",0,-1)</f>
        <v>#REF!</v>
      </c>
      <c r="F47" s="20"/>
      <c r="G47" s="21" t="str">
        <f>IF(F47="","",VLOOKUP(F47,#REF!,2,FALSE))</f>
        <v/>
      </c>
      <c r="H47" s="21"/>
      <c r="I47" s="21"/>
      <c r="J47" s="30"/>
      <c r="K47" s="39" t="str">
        <f>IF(F47="","",VLOOKUP(F47,#REF!,5,FALSE))</f>
        <v/>
      </c>
      <c r="L47" s="32"/>
      <c r="M47" s="29" t="str">
        <f t="shared" si="5"/>
        <v/>
      </c>
      <c r="O47" s="2"/>
    </row>
    <row r="48" spans="2:16" ht="21.75" hidden="1" customHeight="1" x14ac:dyDescent="0.15">
      <c r="B48" s="51">
        <v>40</v>
      </c>
      <c r="C48" s="55"/>
      <c r="D48" s="58"/>
      <c r="E48" s="28" t="e">
        <f>_xlfn.XLOOKUP(F48,#REF!,#REF!,"",0,-1)</f>
        <v>#REF!</v>
      </c>
      <c r="F48" s="40"/>
      <c r="G48" s="41" t="str">
        <f>IF(F48="","",VLOOKUP(F48,#REF!,2,FALSE))</f>
        <v/>
      </c>
      <c r="H48" s="41"/>
      <c r="I48" s="41"/>
      <c r="J48" s="42"/>
      <c r="K48" s="43" t="str">
        <f>IF(F48="","",VLOOKUP(F48,#REF!,5,FALSE))</f>
        <v/>
      </c>
      <c r="L48" s="32" t="str">
        <f>IF(COUNTIF($F$7:$F$48,F48)&gt;1,"重複","")</f>
        <v/>
      </c>
      <c r="M48" s="29" t="str">
        <f t="shared" si="5"/>
        <v/>
      </c>
      <c r="O48" s="2" t="s">
        <v>8</v>
      </c>
    </row>
    <row r="49" spans="1:15" ht="16.5" customHeight="1" x14ac:dyDescent="0.15">
      <c r="B49" s="13"/>
      <c r="D49" s="57" t="s">
        <v>31</v>
      </c>
      <c r="E49" s="98">
        <f>COUNTIF($D$7:$D$33,"ジュニア・30ｍ")</f>
        <v>0</v>
      </c>
      <c r="F49" s="85"/>
      <c r="G49" s="26"/>
      <c r="H49" s="26"/>
      <c r="I49" s="26"/>
      <c r="J49" s="27" t="str">
        <f>IF(F49="","","文京区アーチェリー協会")</f>
        <v/>
      </c>
      <c r="K49" s="6"/>
      <c r="L49" s="6"/>
      <c r="O49" s="1"/>
    </row>
    <row r="50" spans="1:15" ht="16.5" customHeight="1" x14ac:dyDescent="0.15">
      <c r="A50" s="2"/>
      <c r="B50" s="15"/>
      <c r="C50" s="16"/>
      <c r="D50" s="57" t="s">
        <v>32</v>
      </c>
      <c r="E50" s="98">
        <f>COUNTIF($D$7:$D$33,"ジュニア・18ｍ")</f>
        <v>0</v>
      </c>
      <c r="F50" s="85"/>
      <c r="G50" s="110" t="s">
        <v>39</v>
      </c>
      <c r="H50" s="110"/>
      <c r="I50" s="110"/>
      <c r="J50" s="111"/>
      <c r="K50" s="111"/>
      <c r="L50" s="14"/>
      <c r="O50" s="1"/>
    </row>
    <row r="51" spans="1:15" ht="16.5" customHeight="1" x14ac:dyDescent="0.15">
      <c r="B51" s="60" t="s">
        <v>17</v>
      </c>
      <c r="C51" s="61">
        <f>COUNTIF(E7:E33,"男性")</f>
        <v>0</v>
      </c>
      <c r="D51" s="57" t="s">
        <v>33</v>
      </c>
      <c r="E51" s="98">
        <f>COUNTIF($D$7:$D$33,"ジュニア・12ｍ")</f>
        <v>0</v>
      </c>
      <c r="F51" s="85"/>
      <c r="G51" s="101"/>
      <c r="H51" s="101"/>
      <c r="I51" s="101"/>
      <c r="J51" s="102"/>
      <c r="K51" s="102"/>
      <c r="L51" s="22"/>
    </row>
    <row r="52" spans="1:15" ht="16.5" customHeight="1" x14ac:dyDescent="0.15">
      <c r="B52" s="62" t="s">
        <v>18</v>
      </c>
      <c r="C52" s="63">
        <f>COUNTIF(E7:E33,"女性")</f>
        <v>0</v>
      </c>
      <c r="D52" s="44" t="s">
        <v>24</v>
      </c>
      <c r="E52" s="98">
        <f>COUNTIF($D$7:$D$33,"一般・30ｍ")</f>
        <v>0</v>
      </c>
      <c r="F52" s="85"/>
      <c r="G52" s="26"/>
      <c r="H52" s="26"/>
      <c r="I52" s="26"/>
      <c r="J52" s="6"/>
      <c r="K52" s="14"/>
      <c r="L52" s="14"/>
    </row>
    <row r="53" spans="1:15" ht="16.5" customHeight="1" x14ac:dyDescent="0.15">
      <c r="D53" s="57" t="s">
        <v>25</v>
      </c>
      <c r="E53" s="98">
        <f>COUNTIF($D$7:$D$33,"一般・18ｍ")</f>
        <v>0</v>
      </c>
      <c r="F53" s="85"/>
    </row>
    <row r="54" spans="1:15" ht="16.5" customHeight="1" x14ac:dyDescent="0.15">
      <c r="A54" s="2"/>
      <c r="C54" s="2"/>
      <c r="D54" s="57" t="s">
        <v>34</v>
      </c>
      <c r="E54" s="98">
        <f>COUNTIF($D$7:$D$33,"CP・30ｍ")</f>
        <v>0</v>
      </c>
      <c r="F54" s="85"/>
      <c r="G54" s="86"/>
      <c r="H54" s="86"/>
      <c r="I54" s="86"/>
      <c r="J54" s="84">
        <v>300</v>
      </c>
      <c r="K54" s="87">
        <v>100</v>
      </c>
    </row>
    <row r="55" spans="1:15" ht="16.5" customHeight="1" x14ac:dyDescent="0.15">
      <c r="C55" s="4"/>
      <c r="D55" s="57" t="s">
        <v>30</v>
      </c>
      <c r="E55" s="98">
        <f>COUNTIF($D$7:$D$33,"BB・30m")</f>
        <v>0</v>
      </c>
      <c r="F55" s="85"/>
    </row>
    <row r="56" spans="1:15" ht="16.5" customHeight="1" x14ac:dyDescent="0.15">
      <c r="C56" s="2"/>
      <c r="D56" s="57"/>
      <c r="E56" s="59">
        <f>SUM(E49:E55)</f>
        <v>0</v>
      </c>
      <c r="F56" s="85"/>
    </row>
    <row r="57" spans="1:15" ht="16.5" customHeight="1" x14ac:dyDescent="0.15">
      <c r="C57" s="2"/>
    </row>
    <row r="58" spans="1:15" ht="16.5" customHeight="1" x14ac:dyDescent="0.15"/>
  </sheetData>
  <sheetProtection selectLockedCells="1"/>
  <sortState xmlns:xlrd2="http://schemas.microsoft.com/office/spreadsheetml/2017/richdata2" ref="C21:P31">
    <sortCondition ref="D21:D31"/>
    <sortCondition ref="G21:G31"/>
  </sortState>
  <dataConsolidate link="1"/>
  <mergeCells count="6">
    <mergeCell ref="G51:K51"/>
    <mergeCell ref="C3:K3"/>
    <mergeCell ref="F4:J4"/>
    <mergeCell ref="C4:D4"/>
    <mergeCell ref="E1:G1"/>
    <mergeCell ref="G50:K50"/>
  </mergeCells>
  <phoneticPr fontId="2"/>
  <conditionalFormatting sqref="C7:C33 E7:E33 G7:G33">
    <cfRule type="containsText" dxfId="7" priority="4" operator="containsText" text="0">
      <formula>NOT(ISERROR(SEARCH("0",C7)))</formula>
    </cfRule>
  </conditionalFormatting>
  <conditionalFormatting sqref="C7:C33">
    <cfRule type="containsBlanks" dxfId="6" priority="3">
      <formula>LEN(TRIM(C7))=0</formula>
    </cfRule>
  </conditionalFormatting>
  <conditionalFormatting sqref="C34:C48">
    <cfRule type="containsText" dxfId="5" priority="10" operator="containsText" text="CP">
      <formula>NOT(ISERROR(SEARCH("CP",C34)))</formula>
    </cfRule>
  </conditionalFormatting>
  <conditionalFormatting sqref="D7:D33 C34:D48 F34:F48">
    <cfRule type="containsBlanks" dxfId="4" priority="29">
      <formula>LEN(TRIM(C7))=0</formula>
    </cfRule>
  </conditionalFormatting>
  <conditionalFormatting sqref="D7:D48">
    <cfRule type="containsText" dxfId="3" priority="11" operator="containsText" text="縦三つ目的">
      <formula>NOT(ISERROR(SEARCH("縦三つ目的",D7)))</formula>
    </cfRule>
  </conditionalFormatting>
  <conditionalFormatting sqref="E7:E33">
    <cfRule type="containsBlanks" dxfId="2" priority="2">
      <formula>LEN(TRIM(E7))=0</formula>
    </cfRule>
  </conditionalFormatting>
  <conditionalFormatting sqref="K7:K33">
    <cfRule type="containsText" dxfId="1" priority="5" operator="containsText" text="〇">
      <formula>NOT(ISERROR(SEARCH("〇",K7)))</formula>
    </cfRule>
  </conditionalFormatting>
  <conditionalFormatting sqref="K7:K49">
    <cfRule type="containsText" dxfId="0" priority="6" operator="containsText" text="0">
      <formula>NOT(ISERROR(SEARCH("0",K7)))</formula>
    </cfRule>
  </conditionalFormatting>
  <dataValidations count="9">
    <dataValidation imeMode="on" allowBlank="1" showInputMessage="1" showErrorMessage="1" sqref="G34:I52 F6:H6" xr:uid="{00000000-0002-0000-0000-000000000000}"/>
    <dataValidation imeMode="hiragana" allowBlank="1" showInputMessage="1" showErrorMessage="1" sqref="J6 J49 F7:F33" xr:uid="{6782F63E-E9FA-4853-8408-021C2643B815}"/>
    <dataValidation imeMode="off" allowBlank="1" showInputMessage="1" showErrorMessage="1" sqref="J35:J48 G7:J33 I6" xr:uid="{EE9C25AE-0057-4D4E-AB7D-FA70E7B9A33D}"/>
    <dataValidation type="list" allowBlank="1" showInputMessage="1" showErrorMessage="1" sqref="C6" xr:uid="{00000000-0002-0000-0000-000002000000}">
      <formula1>$O$2:$O$3</formula1>
    </dataValidation>
    <dataValidation type="list" allowBlank="1" showInputMessage="1" showErrorMessage="1" sqref="D34:D48" xr:uid="{292A6565-D6BA-40B4-BA7E-FE1EAD4C5D86}">
      <formula1>$D$49:$D$54</formula1>
    </dataValidation>
    <dataValidation type="list" imeMode="hiragana" allowBlank="1" showInputMessage="1" showErrorMessage="1" sqref="F34:F48" xr:uid="{56D2F90B-E6E6-4969-B156-842A6F7D39A6}">
      <formula1>#REF!</formula1>
    </dataValidation>
    <dataValidation type="list" allowBlank="1" showInputMessage="1" showErrorMessage="1" sqref="D7:D33" xr:uid="{50FF4506-6217-4BDB-9D1B-3D7D99FB086A}">
      <formula1>$D$49:$D$56</formula1>
    </dataValidation>
    <dataValidation type="list" allowBlank="1" showInputMessage="1" showErrorMessage="1" sqref="C7:C33" xr:uid="{E3D41F58-52D3-4A56-B419-FCEB9720DC56}">
      <formula1>"RC,CP,BB"</formula1>
    </dataValidation>
    <dataValidation type="list" allowBlank="1" showInputMessage="1" showErrorMessage="1" sqref="E7:E33" xr:uid="{E81BB9AE-224F-4921-8E5D-89411FA669D1}">
      <formula1>"男性,女性"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83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EF70462955F440A8018B93A71562DF" ma:contentTypeVersion="11" ma:contentTypeDescription="新しいドキュメントを作成します。" ma:contentTypeScope="" ma:versionID="6e5b6efc232d519e5947d0193b75c976">
  <xsd:schema xmlns:xsd="http://www.w3.org/2001/XMLSchema" xmlns:xs="http://www.w3.org/2001/XMLSchema" xmlns:p="http://schemas.microsoft.com/office/2006/metadata/properties" xmlns:ns3="5a086f5a-957a-48be-9d58-acb46c9264d5" xmlns:ns4="3134358e-7db4-4bcd-829d-83729c4f8201" targetNamespace="http://schemas.microsoft.com/office/2006/metadata/properties" ma:root="true" ma:fieldsID="c65606a6c571dab0bd3c0dff646aeb30" ns3:_="" ns4:_="">
    <xsd:import namespace="5a086f5a-957a-48be-9d58-acb46c9264d5"/>
    <xsd:import namespace="3134358e-7db4-4bcd-829d-83729c4f82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86f5a-957a-48be-9d58-acb46c926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4358e-7db4-4bcd-829d-83729c4f8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7D70D0-BEAD-429C-93F5-CA33567B551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5a086f5a-957a-48be-9d58-acb46c9264d5"/>
    <ds:schemaRef ds:uri="3134358e-7db4-4bcd-829d-83729c4f820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AA9CF-F78E-44BC-BFE1-025EB347A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8DD5B2-3D16-4EC9-8AB5-889C128BBE4E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ｴﾝﾄﾘｰﾘｽﾄ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tatsuo7</dc:creator>
  <cp:lastModifiedBy>笠原邦雄</cp:lastModifiedBy>
  <cp:lastPrinted>2024-06-18T06:17:48Z</cp:lastPrinted>
  <dcterms:created xsi:type="dcterms:W3CDTF">2016-07-10T03:33:48Z</dcterms:created>
  <dcterms:modified xsi:type="dcterms:W3CDTF">2025-06-17T01:03:27Z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0x0101005BEF70462955F440A8018B93A71562DF</vt:lpwstr>
  </property>
</Properties>
</file>